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s.ds.ky.gov\dfs\OR0372\Public\HumSupSer\Kccvs\AC, AmeriCorps\2020-29 Archive\FY21\FY21 AC RFP\FY21 KY RFP Documents\"/>
    </mc:Choice>
  </mc:AlternateContent>
  <bookViews>
    <workbookView xWindow="0" yWindow="0" windowWidth="9750" windowHeight="2010" activeTab="1"/>
  </bookViews>
  <sheets>
    <sheet name="Reference" sheetId="5" r:id="rId1"/>
    <sheet name="SAMPLE Budget" sheetId="1" r:id="rId2"/>
    <sheet name="Blank Budget Worksheet" sheetId="2" r:id="rId3"/>
    <sheet name="IDCR Calculation" sheetId="3" r:id="rId4"/>
    <sheet name="Blank IDCR Calculation" sheetId="4" r:id="rId5"/>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F27" i="4" l="1"/>
  <c r="F26" i="4"/>
  <c r="F27" i="3"/>
  <c r="F26" i="3"/>
  <c r="F79" i="2"/>
  <c r="F78" i="2"/>
  <c r="C58" i="2"/>
  <c r="K67" i="2"/>
  <c r="K66" i="2"/>
  <c r="E67" i="2"/>
  <c r="E66" i="2"/>
  <c r="C69" i="1"/>
  <c r="C61" i="1"/>
  <c r="C70" i="1"/>
  <c r="E66" i="1"/>
  <c r="K66" i="1"/>
  <c r="F12" i="3" l="1"/>
  <c r="F5" i="3"/>
  <c r="E47" i="2"/>
  <c r="E22" i="2"/>
  <c r="E23" i="2"/>
  <c r="E24" i="2"/>
  <c r="E6" i="1"/>
  <c r="E6" i="2"/>
  <c r="B93" i="2"/>
  <c r="D80" i="2"/>
  <c r="E79" i="2"/>
  <c r="E78" i="2"/>
  <c r="D72" i="2"/>
  <c r="E71" i="2"/>
  <c r="E70" i="2"/>
  <c r="E69" i="2"/>
  <c r="K65" i="2"/>
  <c r="E65" i="2"/>
  <c r="K64" i="2"/>
  <c r="E64" i="2"/>
  <c r="K63" i="2"/>
  <c r="E63" i="2"/>
  <c r="K62" i="2"/>
  <c r="E62" i="2"/>
  <c r="K61" i="2"/>
  <c r="K68" i="2" s="1"/>
  <c r="H82" i="2" s="1"/>
  <c r="G82" i="2" s="1"/>
  <c r="E61" i="2"/>
  <c r="D56" i="2"/>
  <c r="C56" i="2"/>
  <c r="E55" i="2"/>
  <c r="E54" i="2"/>
  <c r="E53" i="2"/>
  <c r="D51" i="2"/>
  <c r="E51" i="2" s="1"/>
  <c r="C51" i="2"/>
  <c r="E50" i="2"/>
  <c r="C48" i="2"/>
  <c r="E46" i="2"/>
  <c r="D48" i="2"/>
  <c r="E48" i="2" s="1"/>
  <c r="C44" i="2"/>
  <c r="E43" i="2"/>
  <c r="E42" i="2"/>
  <c r="D44" i="2"/>
  <c r="D39" i="2"/>
  <c r="C39" i="2"/>
  <c r="E38" i="2"/>
  <c r="E37" i="2"/>
  <c r="C35" i="2"/>
  <c r="E34" i="2"/>
  <c r="E33" i="2"/>
  <c r="E32" i="2"/>
  <c r="E31" i="2"/>
  <c r="D29" i="2"/>
  <c r="C29" i="2"/>
  <c r="E29" i="2" s="1"/>
  <c r="E28" i="2"/>
  <c r="E27" i="2"/>
  <c r="D25" i="2"/>
  <c r="C25" i="2"/>
  <c r="E21" i="2"/>
  <c r="D19" i="2"/>
  <c r="C19" i="2"/>
  <c r="E18" i="2"/>
  <c r="E16" i="2"/>
  <c r="E15" i="2"/>
  <c r="D12" i="2"/>
  <c r="C12" i="2"/>
  <c r="E11" i="2"/>
  <c r="E10" i="2"/>
  <c r="E9" i="2"/>
  <c r="D7" i="2"/>
  <c r="C7" i="2"/>
  <c r="E5" i="2"/>
  <c r="E47" i="1"/>
  <c r="K67" i="1"/>
  <c r="K68" i="1" s="1"/>
  <c r="K65" i="1"/>
  <c r="K64" i="1"/>
  <c r="K63" i="1"/>
  <c r="K62" i="1"/>
  <c r="K61" i="1"/>
  <c r="E56" i="2" l="1"/>
  <c r="E39" i="2"/>
  <c r="C57" i="2"/>
  <c r="F12" i="4" s="1"/>
  <c r="E25" i="2"/>
  <c r="E19" i="2"/>
  <c r="E12" i="2"/>
  <c r="E7" i="2"/>
  <c r="E44" i="2"/>
  <c r="C72" i="2"/>
  <c r="F13" i="4" s="1"/>
  <c r="D35" i="2"/>
  <c r="D57" i="2" s="1"/>
  <c r="H82" i="1"/>
  <c r="E69" i="1"/>
  <c r="D42" i="1"/>
  <c r="D9" i="1"/>
  <c r="E62" i="1"/>
  <c r="E63" i="1"/>
  <c r="E64" i="1"/>
  <c r="E65" i="1"/>
  <c r="E67" i="1"/>
  <c r="E61" i="1"/>
  <c r="F14" i="4" l="1"/>
  <c r="G16" i="4" s="1"/>
  <c r="D73" i="2"/>
  <c r="D83" i="2"/>
  <c r="E57" i="2"/>
  <c r="E35" i="2"/>
  <c r="C73" i="2"/>
  <c r="E72" i="2"/>
  <c r="F6" i="4" s="1"/>
  <c r="G78" i="2"/>
  <c r="G74" i="2"/>
  <c r="C16" i="1"/>
  <c r="E70" i="1"/>
  <c r="D72" i="1"/>
  <c r="E71" i="1"/>
  <c r="C53" i="1"/>
  <c r="D46" i="1"/>
  <c r="D31" i="1"/>
  <c r="E31" i="1" s="1"/>
  <c r="D33" i="1"/>
  <c r="E21" i="1"/>
  <c r="C77" i="2" l="1"/>
  <c r="F28" i="4"/>
  <c r="D58" i="2"/>
  <c r="F5" i="4"/>
  <c r="F7" i="4" s="1"/>
  <c r="G9" i="4" s="1"/>
  <c r="G17" i="4" s="1"/>
  <c r="E77" i="2"/>
  <c r="C80" i="2"/>
  <c r="E73" i="2"/>
  <c r="C74" i="2" s="1"/>
  <c r="H78" i="2"/>
  <c r="J78" i="2" s="1"/>
  <c r="C72" i="1"/>
  <c r="E46" i="1"/>
  <c r="G78" i="1" l="1"/>
  <c r="G74" i="1"/>
  <c r="F13" i="3"/>
  <c r="F14" i="3" s="1"/>
  <c r="G16" i="3" s="1"/>
  <c r="E80" i="2"/>
  <c r="D81" i="2" s="1"/>
  <c r="C83" i="2"/>
  <c r="D74" i="2"/>
  <c r="E74" i="2" s="1"/>
  <c r="C54" i="1"/>
  <c r="D51" i="1"/>
  <c r="E33" i="1"/>
  <c r="C81" i="2" l="1"/>
  <c r="E83" i="2"/>
  <c r="D84" i="2" s="1"/>
  <c r="D56" i="1"/>
  <c r="D35" i="1"/>
  <c r="D19" i="1"/>
  <c r="D39" i="1"/>
  <c r="D7" i="1"/>
  <c r="D25" i="1"/>
  <c r="D29" i="1"/>
  <c r="D44" i="1"/>
  <c r="D48" i="1"/>
  <c r="C48" i="1"/>
  <c r="C19" i="1"/>
  <c r="C7" i="1"/>
  <c r="C25" i="1"/>
  <c r="C29" i="1"/>
  <c r="C35" i="1"/>
  <c r="C39" i="1"/>
  <c r="C44" i="1"/>
  <c r="C51" i="1"/>
  <c r="E51" i="1" s="1"/>
  <c r="C56" i="1"/>
  <c r="D80" i="1"/>
  <c r="E55" i="1"/>
  <c r="E24" i="1"/>
  <c r="E23" i="1"/>
  <c r="B93" i="1"/>
  <c r="E16" i="1"/>
  <c r="E79" i="1"/>
  <c r="E53" i="1"/>
  <c r="E54" i="1"/>
  <c r="E50" i="1"/>
  <c r="E43" i="1"/>
  <c r="E42" i="1"/>
  <c r="E38" i="1"/>
  <c r="E37" i="1"/>
  <c r="E32" i="1"/>
  <c r="E34" i="1"/>
  <c r="E27" i="1"/>
  <c r="E28" i="1"/>
  <c r="E22" i="1"/>
  <c r="E15" i="1"/>
  <c r="E10" i="1"/>
  <c r="E11" i="1"/>
  <c r="E18" i="1"/>
  <c r="E5" i="1"/>
  <c r="E78" i="1"/>
  <c r="F28" i="3" l="1"/>
  <c r="C84" i="2"/>
  <c r="E84" i="2" s="1"/>
  <c r="E25" i="1"/>
  <c r="E29" i="1"/>
  <c r="E39" i="1"/>
  <c r="E56" i="1"/>
  <c r="E44" i="1"/>
  <c r="E35" i="1"/>
  <c r="E19" i="1"/>
  <c r="E48" i="1"/>
  <c r="E7" i="1"/>
  <c r="C12" i="1" l="1"/>
  <c r="C57" i="1" s="1"/>
  <c r="C73" i="1" s="1"/>
  <c r="D12" i="1"/>
  <c r="E72" i="1"/>
  <c r="E9" i="1"/>
  <c r="H78" i="1" l="1"/>
  <c r="J78" i="1" s="1"/>
  <c r="F6" i="3"/>
  <c r="F7" i="3" s="1"/>
  <c r="G9" i="3" s="1"/>
  <c r="G17" i="3" s="1"/>
  <c r="C77" i="1"/>
  <c r="D57" i="1"/>
  <c r="E12" i="1"/>
  <c r="F78" i="1" l="1"/>
  <c r="F79" i="1"/>
  <c r="C80" i="1"/>
  <c r="E77" i="1"/>
  <c r="D83" i="1"/>
  <c r="D73" i="1"/>
  <c r="E73" i="1" s="1"/>
  <c r="E57" i="1"/>
  <c r="E80" i="1" l="1"/>
  <c r="D81" i="1" s="1"/>
  <c r="C83" i="1"/>
  <c r="G82" i="1" s="1"/>
  <c r="D58" i="1"/>
  <c r="C58" i="1"/>
  <c r="D74" i="1"/>
  <c r="C74" i="1"/>
  <c r="E74" i="1" l="1"/>
  <c r="E83" i="1"/>
  <c r="C84" i="1" s="1"/>
  <c r="C81" i="1"/>
  <c r="D84" i="1" l="1"/>
  <c r="E84" i="1" s="1"/>
</calcChain>
</file>

<file path=xl/sharedStrings.xml><?xml version="1.0" encoding="utf-8"?>
<sst xmlns="http://schemas.openxmlformats.org/spreadsheetml/2006/main" count="443" uniqueCount="227">
  <si>
    <t>CNCS</t>
  </si>
  <si>
    <t>Grantee</t>
  </si>
  <si>
    <t>Total</t>
  </si>
  <si>
    <t>SECTION I. Program Operating Costs</t>
  </si>
  <si>
    <t>C. Travel</t>
  </si>
  <si>
    <t>f</t>
  </si>
  <si>
    <t>G. Training</t>
  </si>
  <si>
    <t>SECTION I. Subtotal</t>
  </si>
  <si>
    <t>A. Living Allowance</t>
  </si>
  <si>
    <t>B. Member Support Costs</t>
  </si>
  <si>
    <t>SECTION II Subtotal</t>
  </si>
  <si>
    <t>CNCS / Grantee Share:</t>
  </si>
  <si>
    <t>A. Corporation Fixed Percentage</t>
  </si>
  <si>
    <t>B. Federally Approved Indirect Cost Rate</t>
  </si>
  <si>
    <t>CNCS / Grantee Share</t>
  </si>
  <si>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</si>
  <si>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</si>
  <si>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</si>
  <si>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</si>
  <si>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</si>
  <si>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</si>
  <si>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</si>
  <si>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</si>
  <si>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</si>
  <si>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</si>
  <si>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</si>
  <si>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</si>
  <si>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Staff Training totals:</t>
  </si>
  <si>
    <t>Member Training totals:</t>
  </si>
  <si>
    <t>Evaluation totals:</t>
  </si>
  <si>
    <t>CNCS Share</t>
  </si>
  <si>
    <t>Grantee Share</t>
  </si>
  <si>
    <t>Total Amount</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</si>
  <si>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</si>
  <si>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</si>
  <si>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</si>
  <si>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</si>
  <si>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</si>
  <si>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</si>
  <si>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</si>
  <si>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</si>
  <si>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SOURCE OF FUNDS</t>
  </si>
  <si>
    <t>Amount</t>
  </si>
  <si>
    <t>TOTAL SECTIONS I and II and III</t>
  </si>
  <si>
    <t>Public
or
Private</t>
  </si>
  <si>
    <t>Cash 
or
In-Kind</t>
  </si>
  <si>
    <t>Proposed 
or
Secured</t>
  </si>
  <si>
    <t>General Office Supplies</t>
  </si>
  <si>
    <t>SECTION III Subtotal</t>
  </si>
  <si>
    <t>SECTION I and II Subtotal</t>
  </si>
  <si>
    <t>CNCS Sponsored Training</t>
  </si>
  <si>
    <t>Serve Kentucky Sponsored Meeting/Training</t>
  </si>
  <si>
    <t>$50 x 12 months</t>
  </si>
  <si>
    <t>FBI and State Criminal Background Checks</t>
  </si>
  <si>
    <t>Estimated at $950</t>
  </si>
  <si>
    <t xml:space="preserve">MUST CHOOSE OPTION A, B, or C. </t>
  </si>
  <si>
    <t>24% minimum</t>
  </si>
  <si>
    <t>private</t>
  </si>
  <si>
    <t>cash</t>
  </si>
  <si>
    <t>secured</t>
  </si>
  <si>
    <t>Must match amount in budget for grantee share</t>
  </si>
  <si>
    <t>Program Director</t>
  </si>
  <si>
    <t>Computer for Program Director</t>
  </si>
  <si>
    <t>AmeriCorps Launch</t>
  </si>
  <si>
    <t>$150 per member x 20 members (estimate-need breakdown)</t>
  </si>
  <si>
    <t>120 miles x 8 events x .45 = $432 + $118 lodging</t>
  </si>
  <si>
    <t>AmeriCorps Member Gear</t>
  </si>
  <si>
    <t>Shirt, hat and pin $50 per member x 20 members</t>
  </si>
  <si>
    <t>Grant Administrative Training</t>
  </si>
  <si>
    <t>150 miles x .45/mile x 20 members</t>
  </si>
  <si>
    <t>Program Evaluation Services</t>
  </si>
  <si>
    <t>$500 x 2 days</t>
  </si>
  <si>
    <t>$75 x 21 (20 members + 1 staff)</t>
  </si>
  <si>
    <t>Max CNCS Indirect</t>
  </si>
  <si>
    <t>Max Total Indirect</t>
  </si>
  <si>
    <t>Full-Time (1700 hours)</t>
  </si>
  <si>
    <t>Three Quarter-Time (1200 hours)</t>
  </si>
  <si>
    <t>Half-Time (900 hours)</t>
  </si>
  <si>
    <t>Quarter-Time (450 hours)</t>
  </si>
  <si>
    <t>Minimum-Time (300 hours)</t>
  </si>
  <si>
    <t>FICA 7.65%, Health Insurance 8%, Retirement 10%, Workers Comp 0.55%, Unemployment Insurance 1.5%</t>
  </si>
  <si>
    <t>1 person (s) at 35,000 each x 100% usage</t>
  </si>
  <si>
    <t>$35,000 x 27.7%</t>
  </si>
  <si>
    <t>$300 per day x 2 days</t>
  </si>
  <si>
    <t>Phone for Program Director</t>
  </si>
  <si>
    <t>CNCS Section I+II</t>
  </si>
  <si>
    <t>COST REIMBURSEMENT BUDGET NARRATIVE WORKSHEET: 20 MSY/20 members</t>
  </si>
  <si>
    <t>FICA 7.65%</t>
  </si>
  <si>
    <t>$20/month x 10 months x 20 members</t>
  </si>
  <si>
    <t>$150/month x 10 months x 15 members</t>
  </si>
  <si>
    <r>
      <rPr>
        <b/>
        <sz val="9"/>
        <rFont val="Arial"/>
        <family val="2"/>
      </rPr>
      <t xml:space="preserve">Calculation: </t>
    </r>
    <r>
      <rPr>
        <sz val="10"/>
        <rFont val="Arial"/>
        <family val="2"/>
      </rPr>
      <t>Qty/Annual Salary/%time</t>
    </r>
  </si>
  <si>
    <t>Only items $5,000 or more EACH should be listed here</t>
  </si>
  <si>
    <t>To support project activity (ink, paper, files, pens, folders, etc.) Estimate $200 x 12 months</t>
  </si>
  <si>
    <t>Health Care (75% participation)</t>
  </si>
  <si>
    <t xml:space="preserve">Workers Comp </t>
  </si>
  <si>
    <t>Airfare- $575 Registration- $300 Meals- $120 ($30/day x 4) Lodging- $375 ($125/night x 3) Misc. Expenses (shuttle, baggage fee)- $100</t>
  </si>
  <si>
    <r>
      <t>F. Contractual And Consultant Services</t>
    </r>
    <r>
      <rPr>
        <sz val="10"/>
        <rFont val="Arial"/>
        <family val="2"/>
      </rPr>
      <t>:  Purpose</t>
    </r>
  </si>
  <si>
    <t>Contractual And Consultant Services totals:</t>
  </si>
  <si>
    <t>Other Program Operating Cost totals:</t>
  </si>
  <si>
    <t>Agency funds (describe)</t>
  </si>
  <si>
    <t>Reduced Half-Time (675 hours)</t>
  </si>
  <si>
    <t>Amount available for grantee share (if needed to meet minimum match percentage)</t>
  </si>
  <si>
    <t>Serve Kentucky</t>
  </si>
  <si>
    <t>LINKS TO BUDGET INSTRUCTIONS</t>
  </si>
  <si>
    <t># Mbrs</t>
  </si>
  <si>
    <t>Conversion Rate</t>
  </si>
  <si>
    <t>MSY</t>
  </si>
  <si>
    <t>Full Time (1700 hours) FT</t>
  </si>
  <si>
    <t>Reduced Full Time (1200 hrs)  RFT</t>
  </si>
  <si>
    <t>Half Time (900 hours) HT</t>
  </si>
  <si>
    <t>Reduced Half Time (675 hours) RHT</t>
  </si>
  <si>
    <t>Quarter Time (450 hours) QT</t>
  </si>
  <si>
    <t>Minimum Time (300 hours) MT</t>
  </si>
  <si>
    <t>Cost per MSY is calculated by dividing the total CNCS share by the number of MSYs.</t>
  </si>
  <si>
    <t># of MSYs</t>
  </si>
  <si>
    <t>Position Type</t>
  </si>
  <si>
    <t>Complete this chart to calculate Cost per MSY below</t>
  </si>
  <si>
    <t>COST REIMBURSEMENT BUDGET NARRATIVE WORKSHEET</t>
  </si>
  <si>
    <t>Health Care</t>
  </si>
  <si>
    <t>ADMINISTRATIVE COST CALCULATION</t>
  </si>
  <si>
    <t xml:space="preserve"> Section I total cost</t>
  </si>
  <si>
    <t xml:space="preserve"> Section II total cost</t>
  </si>
  <si>
    <t>Total direct costs</t>
  </si>
  <si>
    <t>Federally negotiated indirect cost rate</t>
  </si>
  <si>
    <t>Total amount of indirect costs allowable</t>
  </si>
  <si>
    <t xml:space="preserve"> Section I CNCS funding share</t>
  </si>
  <si>
    <t xml:space="preserve"> Section II CNCS funding share</t>
  </si>
  <si>
    <t>CNCS share factor</t>
  </si>
  <si>
    <t>Maximum amount indirect costs-CNCS</t>
  </si>
  <si>
    <t>Maximum amount indirect costs-grantee</t>
  </si>
  <si>
    <t>The calculation should be shown in the narrrative.</t>
  </si>
  <si>
    <t>B. Federally approved indirect cost rate method used</t>
  </si>
  <si>
    <t>Commission share of federal funds available for administrative costs up to 2% of the 5% allowed on the CNCS share</t>
  </si>
  <si>
    <t>*There is no separate line item to show this calculation--note in description.</t>
  </si>
  <si>
    <t>INPUT RATE %</t>
  </si>
  <si>
    <t>Section I. Program Operating Costs</t>
  </si>
  <si>
    <t>Complete Section I, Program Operating Costs, of the Budget Worksheet by entering the “Total Amount,” “CNCS Share,” and “Grantee Share” for Parts A-I, for Year 1 of the grant, as follows:</t>
  </si>
  <si>
    <t xml:space="preserve">A. Personnel Expenses  </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</si>
  <si>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</si>
  <si>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</si>
  <si>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</si>
  <si>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</si>
  <si>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t xml:space="preserve">Quarterly Program Director Meetings, typically held in Frankfort or other location in Central Kentucky.  </t>
  </si>
  <si>
    <r>
      <t xml:space="preserve">Please itemize the costs. For </t>
    </r>
    <r>
      <rPr>
        <u/>
        <sz val="10"/>
        <color theme="1"/>
        <rFont val="Arial"/>
        <family val="2"/>
      </rPr>
      <t>example</t>
    </r>
    <r>
      <rPr>
        <sz val="10"/>
        <color theme="1"/>
        <rFont val="Arial"/>
        <family val="2"/>
      </rPr>
      <t>: $350 airfare + $50 ground transportation + (1 day) X $200 lodging + $35 per diem x 2 staff = $1,270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</si>
  <si>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</si>
  <si>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</si>
  <si>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Annual Member Training Event, referred to as "Launch," which includes a swearing-in ceremony and marks the kick off the AmeriCorps service year.  This has historically been a two-day training held in Central Kentucky.</t>
  </si>
  <si>
    <t>D.  Equipment</t>
  </si>
  <si>
    <r>
      <t xml:space="preserve">Equipment is defined as tangible, non-expendable personal property having a useful life of more than one year AND an acquisition cost of </t>
    </r>
    <r>
      <rPr>
        <b/>
        <sz val="10"/>
        <color theme="1"/>
        <rFont val="Arial"/>
        <family val="2"/>
      </rPr>
      <t xml:space="preserve">$5,000 or more </t>
    </r>
    <r>
      <rPr>
        <b/>
        <u/>
        <sz val="10"/>
        <color theme="1"/>
        <rFont val="Arial"/>
        <family val="2"/>
      </rPr>
      <t>per unit</t>
    </r>
    <r>
      <rPr>
        <sz val="10"/>
        <color theme="1"/>
        <rFont val="Arial"/>
        <family val="2"/>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</si>
  <si>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</si>
  <si>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</si>
  <si>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</si>
  <si>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</si>
  <si>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</si>
  <si>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</si>
  <si>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</si>
  <si>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0"/>
        <color theme="1"/>
        <rFont val="Arial"/>
        <family val="2"/>
      </rPr>
      <t xml:space="preserve"> </t>
    </r>
    <r>
      <rPr>
        <sz val="10"/>
        <color theme="1"/>
        <rFont val="Arial"/>
        <family val="2"/>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</si>
  <si>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</si>
  <si>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</si>
  <si>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</si>
  <si>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</si>
  <si>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</si>
  <si>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</si>
  <si>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</si>
  <si>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r>
      <t xml:space="preserve">The minimum and maximum living allowance amounts are provided in the </t>
    </r>
    <r>
      <rPr>
        <i/>
        <sz val="10"/>
        <color theme="1"/>
        <rFont val="Arial"/>
        <family val="2"/>
      </rPr>
      <t>NOFO</t>
    </r>
    <r>
      <rPr>
        <sz val="10"/>
        <color theme="1"/>
        <rFont val="Arial"/>
        <family val="2"/>
      </rPr>
      <t>.</t>
    </r>
  </si>
  <si>
    <t xml:space="preserve">Consistent with the laws of the states where your members serve, you must provide members with the benefits described below. </t>
  </si>
  <si>
    <r>
      <t xml:space="preserve">·         </t>
    </r>
    <r>
      <rPr>
        <b/>
        <sz val="10"/>
        <color theme="1"/>
        <rFont val="Arial"/>
        <family val="2"/>
      </rPr>
      <t xml:space="preserve">FICA. </t>
    </r>
    <r>
      <rPr>
        <sz val="10"/>
        <color theme="1"/>
        <rFont val="Arial"/>
        <family val="2"/>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</si>
  <si>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 xml:space="preserve">·         </t>
    </r>
    <r>
      <rPr>
        <b/>
        <sz val="10"/>
        <rFont val="Arial"/>
        <family val="2"/>
      </rPr>
      <t xml:space="preserve">Worker’s Compensation. </t>
    </r>
    <r>
      <rPr>
        <sz val="10"/>
        <rFont val="Arial"/>
        <family val="2"/>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0"/>
        <rFont val="Arial"/>
        <family val="2"/>
      </rPr>
      <t>Kentucky REQUIRES Worker’s Compensation for AmeriCorps members.</t>
    </r>
  </si>
  <si>
    <r>
      <t xml:space="preserve">·         </t>
    </r>
    <r>
      <rPr>
        <b/>
        <sz val="10"/>
        <color theme="1"/>
        <rFont val="Arial"/>
        <family val="2"/>
      </rPr>
      <t xml:space="preserve">Health Care. </t>
    </r>
    <r>
      <rPr>
        <sz val="10"/>
        <color theme="1"/>
        <rFont val="Arial"/>
        <family val="2"/>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</si>
  <si>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         </t>
    </r>
    <r>
      <rPr>
        <b/>
        <sz val="10"/>
        <rFont val="Arial"/>
        <family val="2"/>
      </rPr>
      <t xml:space="preserve">Unemployment Insurance and Other Member Support Costs. </t>
    </r>
    <r>
      <rPr>
        <sz val="10"/>
        <rFont val="Arial"/>
        <family val="2"/>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0"/>
        <rFont val="Arial"/>
        <family val="2"/>
      </rPr>
      <t>Kentucky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</si>
  <si>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</si>
  <si>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</si>
  <si>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</si>
  <si>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</si>
  <si>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0"/>
        <color theme="1"/>
        <rFont val="Arial"/>
        <family val="2"/>
      </rPr>
      <t xml:space="preserve"> </t>
    </r>
    <r>
      <rPr>
        <sz val="10"/>
        <color theme="1"/>
        <rFont val="Arial"/>
        <family val="2"/>
      </rPr>
      <t xml:space="preserve">of administrative costs is limited to 5% of the total CNCS funds </t>
    </r>
    <r>
      <rPr>
        <b/>
        <sz val="10"/>
        <color theme="1"/>
        <rFont val="Arial"/>
        <family val="2"/>
      </rPr>
      <t>actually expended</t>
    </r>
    <r>
      <rPr>
        <sz val="10"/>
        <color theme="1"/>
        <rFont val="Arial"/>
        <family val="2"/>
      </rPr>
      <t xml:space="preserve"> under this grant. Do not create additional lines in this category.</t>
    </r>
  </si>
  <si>
    <t>A. CNCS-Fixed Percentage Method</t>
  </si>
  <si>
    <t>Five Percent Fixed Administrative Costs Option</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</si>
  <si>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</si>
  <si>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 xml:space="preserve">2.  To determine the Grantee share for Section III: Multiply the total (both CNCS and grantee share) of Sections I and II by 10% (0.10) and enter this amount as the grantee share for Section III A.
</t>
  </si>
  <si>
    <t>3.  Enter the sum of the CNCS and grantee shares under Total Amount.</t>
  </si>
  <si>
    <t xml:space="preserve">B.  Federally Approved Indirect Cost (IDC)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</si>
  <si>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</si>
  <si>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</si>
  <si>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</si>
  <si>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</si>
  <si>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t>Organizations who have never,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</si>
  <si>
    <t xml:space="preserve">Serve Kentucky expects all applicants to include funds in this line item for travel for members to attend Serve Kentucky-sponsored trainings. </t>
  </si>
  <si>
    <t xml:space="preserve">Serve Kentucky expects all applicants to include funds in this line item for travel for staff to attend Serve Kentucky-sponsored training/technical assistance meetings. </t>
  </si>
  <si>
    <t>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CNCS allows state commissions to retain up to 2%.</t>
  </si>
  <si>
    <t>Max Grantee Indirect</t>
  </si>
  <si>
    <t>Remaining % for grantee</t>
  </si>
  <si>
    <t>May not exceed this amount</t>
  </si>
  <si>
    <t>Competitive</t>
  </si>
  <si>
    <t>Formula</t>
  </si>
  <si>
    <r>
      <t xml:space="preserve">CNCS Fixed Rate is the most commonly used method, awarding 5% of the total grant portion for administrative costs </t>
    </r>
    <r>
      <rPr>
        <b/>
        <sz val="10"/>
        <rFont val="Arial"/>
        <family val="2"/>
      </rPr>
      <t>CONSISTING OF 2% for the commission</t>
    </r>
    <r>
      <rPr>
        <sz val="10"/>
        <rFont val="Arial"/>
        <family val="2"/>
      </rPr>
      <t xml:space="preserve"> and 3% for sub-grantee administrative costs.</t>
    </r>
  </si>
  <si>
    <t>Commission 2% Indirect/Administrative Cost</t>
  </si>
  <si>
    <t>Serve Kentucky may elect to retain 2% of the 5% of federal funds available to programs for administrative costs. The budget shall include a line item entitled “Commission 2% Administrative Cost” to reflect this.</t>
  </si>
  <si>
    <r>
      <t xml:space="preserve">To calculate these fractional shares, within Section III of your program’s budget, </t>
    </r>
    <r>
      <rPr>
        <b/>
        <sz val="10"/>
        <rFont val="Arial"/>
        <family val="2"/>
      </rPr>
      <t>two-fifths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t>
    </r>
  </si>
  <si>
    <r>
      <t xml:space="preserve">([Section I] + [Section II] x 0.0526) x </t>
    </r>
    <r>
      <rPr>
        <b/>
        <sz val="10"/>
        <rFont val="Arial"/>
        <family val="2"/>
      </rPr>
      <t>(0.40)</t>
    </r>
    <r>
      <rPr>
        <sz val="10"/>
        <rFont val="Arial"/>
        <family val="2"/>
      </rPr>
      <t xml:space="preserve"> = Commission Share</t>
    </r>
  </si>
  <si>
    <r>
      <t xml:space="preserve">([Section I] + [Section II] x 0.0526) x </t>
    </r>
    <r>
      <rPr>
        <b/>
        <sz val="10"/>
        <rFont val="Arial"/>
        <family val="2"/>
      </rPr>
      <t>(0.60)</t>
    </r>
    <r>
      <rPr>
        <sz val="10"/>
        <rFont val="Arial"/>
        <family val="2"/>
      </rPr>
      <t xml:space="preserve"> = Subgrantee Share</t>
    </r>
  </si>
  <si>
    <t>Serve Kentucky may elect to retain UP TO 2% of the 5% of federal funds available to programs for administrative costs.</t>
  </si>
  <si>
    <r>
      <t xml:space="preserve">To calculate these fractional shares, within Section III of your program’s budget, </t>
    </r>
    <r>
      <rPr>
        <b/>
        <sz val="10"/>
        <rFont val="Arial"/>
        <family val="2"/>
      </rPr>
      <t>two-fifth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 (Please note the percentage or amount in the text - There is no separate line item to show this calculation):</t>
    </r>
  </si>
  <si>
    <t xml:space="preserve">Under “Position/Title Description,” list each staff position separately and provide salary and percentage of effort as percentage of Full Time Equivalent (FTE) devoted to this award. Each staff person’s role listed in the budget must be described in the application narrative and each staff person mentioned in the narrative must be listed in the budget as either CNCS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 </t>
  </si>
  <si>
    <t>Please note: National Service Criminal History Checks are required for all staff, employees, or other individuals who receive a salary, education award, living allowance, or stipend or similar payment from the grant (federal or non-federal share, cash or in-kind donation).</t>
  </si>
  <si>
    <r>
      <t xml:space="preserve">· 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0"/>
        <color theme="1"/>
        <rFont val="Arial"/>
        <family val="2"/>
      </rPr>
      <t>and</t>
    </r>
    <r>
      <rPr>
        <sz val="10"/>
        <color theme="1"/>
        <rFont val="Arial"/>
        <family val="2"/>
      </rPr>
      <t xml:space="preserve"> members.</t>
    </r>
  </si>
  <si>
    <t>· Office space rental for projects operating without an approved indirect cost rate agreement that covers office space. If space is budgeted and it is shared with other projects or activities, the costs must be equitably pro-rated and allocated between the activities or projects.</t>
  </si>
  <si>
    <t>· 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</si>
  <si>
    <t xml:space="preserve">· Recognition costs for members. List each item and provide a justification. Gifts and/or food in an entertainment/event setting are not allowable costs. </t>
  </si>
  <si>
    <t>Minimum LA for Full-Time (FY21)</t>
  </si>
  <si>
    <t>2% for Serve KY</t>
  </si>
  <si>
    <t>$16,300 Max Cost Per MSY (FY21)</t>
  </si>
  <si>
    <t>Abbreviated Time (100 hour) AT</t>
  </si>
  <si>
    <t>Abbreviated Time (100 hours)</t>
  </si>
  <si>
    <r>
      <rPr>
        <sz val="10"/>
        <color theme="8" tint="-0.499984740745262"/>
        <rFont val="Arial"/>
        <family val="2"/>
      </rPr>
      <t>$15,350</t>
    </r>
    <r>
      <rPr>
        <sz val="10"/>
        <rFont val="Arial"/>
        <family val="2"/>
      </rPr>
      <t xml:space="preserve"> x 20 members</t>
    </r>
  </si>
  <si>
    <t>$307,000 x .0765</t>
  </si>
  <si>
    <r>
      <t>CNCS Share</t>
    </r>
    <r>
      <rPr>
        <sz val="10"/>
        <color rgb="FF7030A0"/>
        <rFont val="Arial"/>
        <family val="2"/>
      </rPr>
      <t xml:space="preserve"> $309,581</t>
    </r>
    <r>
      <rPr>
        <sz val="10"/>
        <color theme="1"/>
        <rFont val="Arial"/>
        <family val="2"/>
      </rPr>
      <t xml:space="preserve"> x .0526 = </t>
    </r>
    <r>
      <rPr>
        <sz val="10"/>
        <color rgb="FFC00000"/>
        <rFont val="Arial"/>
        <family val="2"/>
      </rPr>
      <t xml:space="preserve">$16,284 </t>
    </r>
    <r>
      <rPr>
        <sz val="10"/>
        <color theme="1"/>
        <rFont val="Arial"/>
        <family val="2"/>
      </rPr>
      <t>(</t>
    </r>
    <r>
      <rPr>
        <sz val="10"/>
        <color theme="9" tint="-0.249977111117893"/>
        <rFont val="Arial"/>
        <family val="2"/>
      </rPr>
      <t>$6,514</t>
    </r>
    <r>
      <rPr>
        <sz val="10"/>
        <color theme="1"/>
        <rFont val="Arial"/>
        <family val="2"/>
      </rPr>
      <t xml:space="preserve"> for Serve KY 2% + </t>
    </r>
    <r>
      <rPr>
        <sz val="10"/>
        <color theme="8" tint="-0.249977111117893"/>
        <rFont val="Arial"/>
        <family val="2"/>
      </rPr>
      <t>$9,770</t>
    </r>
    <r>
      <rPr>
        <sz val="10"/>
        <color theme="1"/>
        <rFont val="Arial"/>
        <family val="2"/>
      </rPr>
      <t xml:space="preserve"> for Subgrantee)</t>
    </r>
  </si>
  <si>
    <t>Input required match percentage</t>
  </si>
  <si>
    <r>
      <t>CNCS Share</t>
    </r>
    <r>
      <rPr>
        <sz val="10"/>
        <color rgb="FF7030A0"/>
        <rFont val="Arial"/>
        <family val="2"/>
      </rPr>
      <t xml:space="preserve"> $00,000</t>
    </r>
    <r>
      <rPr>
        <sz val="10"/>
        <color theme="1"/>
        <rFont val="Arial"/>
        <family val="2"/>
      </rPr>
      <t xml:space="preserve"> x 5.26% = </t>
    </r>
    <r>
      <rPr>
        <sz val="10"/>
        <color rgb="FFC00000"/>
        <rFont val="Arial"/>
        <family val="2"/>
      </rPr>
      <t xml:space="preserve">$00,000 </t>
    </r>
    <r>
      <rPr>
        <sz val="10"/>
        <color theme="1"/>
        <rFont val="Arial"/>
        <family val="2"/>
      </rPr>
      <t>(</t>
    </r>
    <r>
      <rPr>
        <sz val="10"/>
        <color theme="9" tint="-0.249977111117893"/>
        <rFont val="Arial"/>
        <family val="2"/>
      </rPr>
      <t>$0,000</t>
    </r>
    <r>
      <rPr>
        <sz val="10"/>
        <color theme="1"/>
        <rFont val="Arial"/>
        <family val="2"/>
      </rPr>
      <t xml:space="preserve"> for Serve KY 2% + </t>
    </r>
    <r>
      <rPr>
        <sz val="10"/>
        <color theme="8" tint="-0.249977111117893"/>
        <rFont val="Arial"/>
        <family val="2"/>
      </rPr>
      <t>$0,000</t>
    </r>
    <r>
      <rPr>
        <sz val="10"/>
        <color theme="1"/>
        <rFont val="Arial"/>
        <family val="2"/>
      </rPr>
      <t xml:space="preserve"> for Subgrantee)</t>
    </r>
  </si>
  <si>
    <t>FY21: Serve Kentucky to retain 2% or two-fifths</t>
  </si>
  <si>
    <t>Commission share (two-fifths)</t>
  </si>
  <si>
    <t>Subgrantee share (three-fifths)</t>
  </si>
  <si>
    <t>FY21 Indirect Calculation (Based on SAMPLE Budget)</t>
  </si>
  <si>
    <t>FY21 Indirect Calculation</t>
  </si>
  <si>
    <r>
      <rPr>
        <b/>
        <sz val="10"/>
        <color theme="1"/>
        <rFont val="Arial"/>
        <family val="2"/>
      </rPr>
      <t>AmeriCorps members must wear an AmeriCorps logo on a daily basis – preferably clothing with the AmeriCorps logo.</t>
    </r>
    <r>
      <rPr>
        <sz val="10"/>
        <color theme="1"/>
        <rFont val="Arial"/>
        <family val="2"/>
      </rPr>
      <t xml:space="preserve"> Items with the AmeriCorps logo are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r>
  </si>
  <si>
    <t>$16,300 Max Cost Per MSY (FY21) Competitive</t>
  </si>
  <si>
    <t>$16,800 Max Cost Per MSY (FY21) Formula</t>
  </si>
  <si>
    <t>FY21 Maximum Cost per MSY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</si>
</sst>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0.00000000"/>
    <numFmt numFmtId="167" formatCode="_(&quot;$&quot;* #,##0_);_(&quot;$&quot;* \(#,##0\);_(&quot;$&quot;* &quot;-&quot;??_);_(@_)"/>
  </numFmts>
  <fonts count="72" x14ac:knownFonts="1">
    <font>
      <sz val="11"/>
      <color theme="1"/>
      <name val="Calibri"/>
      <family val="2"/>
      <scheme val="minor"/>
    </font>
    <font>
      <b/>
      <sz val="10"/>
      <name val="Arial"/>
      <family val="2"/>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0"/>
      <color theme="1"/>
      <name val="Arial"/>
      <family val="2"/>
    </font>
    <font>
      <b/>
      <i/>
      <sz val="10"/>
      <name val="Arial"/>
      <family val="2"/>
    </font>
    <font>
      <sz val="10"/>
      <color rgb="FFFF0000"/>
      <name val="Arial"/>
      <family val="2"/>
    </font>
    <font>
      <sz val="11"/>
      <color theme="1"/>
      <name val="Arial"/>
      <family val="2"/>
    </font>
    <font>
      <sz val="8"/>
      <name val="Calibri"/>
      <family val="2"/>
      <scheme val="minor"/>
    </font>
    <font>
      <sz val="11"/>
      <color rgb="FFC00000"/>
      <name val="Arial"/>
      <family val="2"/>
    </font>
    <font>
      <b/>
      <sz val="12"/>
      <name val="Arial"/>
      <family val="2"/>
    </font>
    <font>
      <sz val="12"/>
      <color theme="1"/>
      <name val="Arial"/>
      <family val="2"/>
    </font>
    <font>
      <sz val="12"/>
      <name val="Arial"/>
      <family val="2"/>
    </font>
    <font>
      <u/>
      <sz val="11"/>
      <color theme="10"/>
      <name val="Calibri"/>
      <family val="2"/>
      <scheme val="minor"/>
    </font>
    <font>
      <sz val="10"/>
      <color theme="8" tint="-0.249977111117893"/>
      <name val="Arial"/>
      <family val="2"/>
    </font>
    <font>
      <sz val="10"/>
      <color theme="9" tint="-0.249977111117893"/>
      <name val="Arial"/>
      <family val="2"/>
    </font>
    <font>
      <sz val="9"/>
      <name val="Arial"/>
      <family val="2"/>
    </font>
    <font>
      <b/>
      <sz val="9"/>
      <color theme="1"/>
      <name val="Arial"/>
      <family val="2"/>
    </font>
    <font>
      <sz val="10"/>
      <color rgb="FFC00000"/>
      <name val="Arial"/>
      <family val="2"/>
    </font>
    <font>
      <sz val="10"/>
      <color rgb="FF002060"/>
      <name val="Arial"/>
      <family val="2"/>
    </font>
    <font>
      <sz val="10"/>
      <color rgb="FF7030A0"/>
      <name val="Arial"/>
      <family val="2"/>
    </font>
    <font>
      <sz val="10"/>
      <color theme="8" tint="-0.499984740745262"/>
      <name val="Arial"/>
      <family val="2"/>
    </font>
    <font>
      <sz val="11"/>
      <name val="Arial"/>
      <family val="2"/>
    </font>
    <font>
      <b/>
      <sz val="9"/>
      <name val="Arial"/>
      <family val="2"/>
    </font>
    <font>
      <u/>
      <sz val="10"/>
      <color theme="10"/>
      <name val="Arial"/>
      <family val="2"/>
    </font>
    <font>
      <b/>
      <sz val="10"/>
      <color theme="0"/>
      <name val="Arial"/>
      <family val="2"/>
    </font>
    <font>
      <sz val="10"/>
      <color theme="0"/>
      <name val="Arial"/>
      <family val="2"/>
    </font>
    <font>
      <sz val="9"/>
      <color theme="8" tint="-0.249977111117893"/>
      <name val="Arial"/>
      <family val="2"/>
    </font>
    <font>
      <sz val="8"/>
      <name val="Arial"/>
      <family val="2"/>
    </font>
    <font>
      <i/>
      <sz val="9"/>
      <color theme="1"/>
      <name val="Arial"/>
      <family val="2"/>
    </font>
    <font>
      <b/>
      <sz val="11"/>
      <color theme="1"/>
      <name val="Arial"/>
      <family val="2"/>
    </font>
    <font>
      <b/>
      <sz val="8"/>
      <name val="Arial"/>
      <family val="2"/>
    </font>
    <font>
      <i/>
      <sz val="10"/>
      <name val="Arial"/>
      <family val="2"/>
    </font>
    <font>
      <i/>
      <sz val="10"/>
      <color rgb="FF7030A0"/>
      <name val="Arial"/>
      <family val="2"/>
    </font>
    <font>
      <i/>
      <sz val="10"/>
      <color theme="1"/>
      <name val="Arial"/>
      <family val="2"/>
    </font>
    <font>
      <u/>
      <sz val="11"/>
      <color theme="1"/>
      <name val="Arial"/>
      <family val="2"/>
    </font>
    <font>
      <b/>
      <sz val="14"/>
      <color theme="1"/>
      <name val="Arial"/>
      <family val="2"/>
    </font>
    <font>
      <b/>
      <u/>
      <sz val="11"/>
      <color theme="1"/>
      <name val="Arial"/>
      <family val="2"/>
    </font>
    <font>
      <u/>
      <sz val="10"/>
      <color theme="1"/>
      <name val="Arial"/>
      <family val="2"/>
    </font>
    <font>
      <b/>
      <u/>
      <sz val="10"/>
      <color theme="1"/>
      <name val="Arial"/>
      <family val="2"/>
    </font>
    <font>
      <vertAlign val="superscript"/>
      <sz val="10"/>
      <color theme="1"/>
      <name val="Arial"/>
      <family val="2"/>
    </font>
    <font>
      <sz val="10"/>
      <color theme="6" tint="-0.499984740745262"/>
      <name val="Arial"/>
      <family val="2"/>
    </font>
    <font>
      <sz val="11"/>
      <color theme="6" tint="-0.499984740745262"/>
      <name val="Arial"/>
      <family val="2"/>
    </font>
    <font>
      <sz val="9"/>
      <color theme="6" tint="-0.499984740745262"/>
      <name val="Arial"/>
      <family val="2"/>
    </font>
    <font>
      <sz val="9"/>
      <color rgb="FF002060"/>
      <name val="Arial"/>
      <family val="2"/>
    </font>
    <font>
      <b/>
      <sz val="10"/>
      <color theme="9" tint="-0.249977111117893"/>
      <name val="Arial"/>
      <family val="2"/>
    </font>
    <font>
      <b/>
      <sz val="10"/>
      <color rgb="FFC00000"/>
      <name val="Arial"/>
      <family val="2"/>
    </font>
    <font>
      <b/>
      <sz val="10"/>
      <color rgb="FF002060"/>
      <name val="Arial"/>
      <family val="2"/>
    </font>
    <font>
      <b/>
      <sz val="10"/>
      <color theme="6" tint="-0.499984740745262"/>
      <name val="Arial"/>
      <family val="2"/>
    </font>
  </fonts>
  <fills count="4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23"/>
      </right>
      <top/>
      <bottom style="thin">
        <color indexed="23"/>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indexed="23"/>
      </right>
      <top style="thin">
        <color indexed="23"/>
      </top>
      <bottom style="medium">
        <color auto="1"/>
      </bottom>
      <diagonal/>
    </border>
    <border>
      <left/>
      <right style="thin">
        <color indexed="23"/>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top style="thin">
        <color indexed="23"/>
      </top>
      <bottom style="medium">
        <color auto="1"/>
      </bottom>
      <diagonal/>
    </border>
    <border>
      <left style="thin">
        <color indexed="23"/>
      </left>
      <right/>
      <top/>
      <bottom/>
      <diagonal/>
    </border>
    <border>
      <left style="thin">
        <color indexed="23"/>
      </left>
      <right/>
      <top/>
      <bottom style="thin">
        <color indexed="23"/>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indexed="23"/>
      </right>
      <top style="medium">
        <color auto="1"/>
      </top>
      <bottom/>
      <diagonal/>
    </border>
    <border>
      <left style="thin">
        <color indexed="23"/>
      </left>
      <right/>
      <top style="medium">
        <color auto="1"/>
      </top>
      <bottom/>
      <diagonal/>
    </border>
    <border>
      <left style="thin">
        <color auto="1"/>
      </left>
      <right style="medium">
        <color auto="1"/>
      </right>
      <top style="thin">
        <color indexed="64"/>
      </top>
      <bottom style="thin">
        <color auto="1"/>
      </bottom>
      <diagonal/>
    </border>
    <border>
      <left style="thin">
        <color auto="1"/>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style="thin">
        <color auto="1"/>
      </left>
      <right style="thin">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indexed="64"/>
      </right>
      <top style="medium">
        <color auto="1"/>
      </top>
      <bottom style="thin">
        <color auto="1"/>
      </bottom>
      <diagonal/>
    </border>
    <border>
      <left style="thin">
        <color indexed="23"/>
      </left>
      <right style="thin">
        <color indexed="23"/>
      </right>
      <top style="thin">
        <color indexed="23"/>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medium">
        <color indexed="64"/>
      </right>
      <top style="thin">
        <color indexed="64"/>
      </top>
      <bottom style="medium">
        <color auto="1"/>
      </bottom>
      <diagonal/>
    </border>
    <border>
      <left style="thin">
        <color indexed="23"/>
      </left>
      <right style="medium">
        <color indexed="64"/>
      </right>
      <top style="medium">
        <color indexed="64"/>
      </top>
      <bottom/>
      <diagonal/>
    </border>
    <border>
      <left style="thin">
        <color indexed="23"/>
      </left>
      <right style="medium">
        <color indexed="64"/>
      </right>
      <top style="thin">
        <color indexed="23"/>
      </top>
      <bottom style="thin">
        <color indexed="23"/>
      </bottom>
      <diagonal/>
    </border>
    <border>
      <left style="medium">
        <color indexed="64"/>
      </left>
      <right style="thin">
        <color auto="1"/>
      </right>
      <top style="thin">
        <color auto="1"/>
      </top>
      <bottom style="medium">
        <color indexed="64"/>
      </bottom>
      <diagonal/>
    </border>
    <border>
      <left style="thin">
        <color indexed="64"/>
      </left>
      <right style="thin">
        <color indexed="23"/>
      </right>
      <top style="thin">
        <color auto="1"/>
      </top>
      <bottom style="medium">
        <color indexed="64"/>
      </bottom>
      <diagonal/>
    </border>
    <border>
      <left style="thin">
        <color auto="1"/>
      </left>
      <right/>
      <top style="thin">
        <color auto="1"/>
      </top>
      <bottom style="medium">
        <color auto="1"/>
      </bottom>
      <diagonal/>
    </border>
    <border>
      <left style="thin">
        <color indexed="64"/>
      </left>
      <right style="thin">
        <color indexed="23"/>
      </right>
      <top style="thin">
        <color auto="1"/>
      </top>
      <bottom/>
      <diagonal/>
    </border>
    <border>
      <left style="thin">
        <color indexed="64"/>
      </left>
      <right style="thin">
        <color indexed="23"/>
      </right>
      <top style="medium">
        <color indexed="64"/>
      </top>
      <bottom/>
      <diagonal/>
    </border>
    <border>
      <left style="thin">
        <color indexed="23"/>
      </left>
      <right style="thin">
        <color indexed="23"/>
      </right>
      <top style="thin">
        <color indexed="23"/>
      </top>
      <bottom/>
      <diagonal/>
    </border>
    <border>
      <left style="thin">
        <color indexed="23"/>
      </left>
      <right style="thin">
        <color indexed="23"/>
      </right>
      <top/>
      <bottom style="medium">
        <color indexed="64"/>
      </bottom>
      <diagonal/>
    </border>
    <border>
      <left/>
      <right style="medium">
        <color indexed="64"/>
      </right>
      <top style="thin">
        <color indexed="23"/>
      </top>
      <bottom/>
      <diagonal/>
    </border>
    <border>
      <left/>
      <right/>
      <top/>
      <bottom style="thin">
        <color indexed="64"/>
      </bottom>
      <diagonal/>
    </border>
    <border>
      <left style="medium">
        <color auto="1"/>
      </left>
      <right style="thin">
        <color auto="1"/>
      </right>
      <top/>
      <bottom style="thin">
        <color auto="1"/>
      </bottom>
      <diagonal/>
    </border>
  </borders>
  <cellStyleXfs count="335">
    <xf numFmtId="0" fontId="0" fillId="0" borderId="0"/>
    <xf numFmtId="0" fontId="5" fillId="0" borderId="0" applyNumberFormat="0" applyFill="0" applyBorder="0" applyAlignment="0" applyProtection="0"/>
    <xf numFmtId="0" fontId="6" fillId="0" borderId="24" applyNumberFormat="0" applyFill="0" applyAlignment="0" applyProtection="0"/>
    <xf numFmtId="0" fontId="7" fillId="0" borderId="25" applyNumberFormat="0" applyFill="0" applyAlignment="0" applyProtection="0"/>
    <xf numFmtId="0" fontId="8" fillId="0" borderId="26"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7" applyNumberFormat="0" applyAlignment="0" applyProtection="0"/>
    <xf numFmtId="0" fontId="13" fillId="12" borderId="28" applyNumberFormat="0" applyAlignment="0" applyProtection="0"/>
    <xf numFmtId="0" fontId="14" fillId="12" borderId="27" applyNumberFormat="0" applyAlignment="0" applyProtection="0"/>
    <xf numFmtId="0" fontId="15" fillId="0" borderId="29" applyNumberFormat="0" applyFill="0" applyAlignment="0" applyProtection="0"/>
    <xf numFmtId="0" fontId="16" fillId="13"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2" applyNumberFormat="0" applyFill="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0" fillId="38"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2" fillId="0" borderId="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alignment vertical="top"/>
    </xf>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4" fillId="0" borderId="0"/>
    <xf numFmtId="0" fontId="24"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1"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 fillId="0" borderId="0"/>
    <xf numFmtId="0" fontId="4"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9" fontId="22" fillId="0" borderId="0" applyFont="0" applyFill="0" applyBorder="0" applyAlignment="0" applyProtection="0">
      <alignment vertical="top"/>
    </xf>
    <xf numFmtId="9" fontId="21" fillId="0" borderId="0" applyFon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21" fillId="0" borderId="0"/>
    <xf numFmtId="164" fontId="25" fillId="0" borderId="0"/>
    <xf numFmtId="0" fontId="4" fillId="0" borderId="0"/>
    <xf numFmtId="0" fontId="2" fillId="0" borderId="0"/>
    <xf numFmtId="9" fontId="2" fillId="0" borderId="0" applyFont="0" applyFill="0" applyBorder="0" applyAlignment="0" applyProtection="0"/>
    <xf numFmtId="0" fontId="22" fillId="0" borderId="0">
      <alignment vertical="top"/>
    </xf>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2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238">
    <xf numFmtId="0" fontId="0" fillId="0" borderId="0" xfId="0"/>
    <xf numFmtId="0" fontId="39" fillId="0" borderId="1" xfId="0" applyFont="1" applyBorder="1" applyAlignment="1">
      <alignment horizontal="left" vertical="center" wrapText="1" indent="4"/>
    </xf>
    <xf numFmtId="6" fontId="43" fillId="0" borderId="0" xfId="0" applyNumberFormat="1" applyFont="1" applyAlignment="1">
      <alignment horizontal="right" vertical="center"/>
    </xf>
    <xf numFmtId="6" fontId="2" fillId="40" borderId="49" xfId="0" applyNumberFormat="1" applyFont="1" applyFill="1" applyBorder="1" applyAlignment="1">
      <alignment horizontal="right" vertical="center" wrapText="1"/>
    </xf>
    <xf numFmtId="0" fontId="2" fillId="39" borderId="1" xfId="0" applyFont="1" applyFill="1" applyBorder="1" applyAlignment="1">
      <alignment vertical="center" wrapText="1"/>
    </xf>
    <xf numFmtId="0" fontId="29" fillId="0" borderId="0" xfId="0" applyFont="1" applyAlignment="1">
      <alignment vertical="center"/>
    </xf>
    <xf numFmtId="6" fontId="42" fillId="0" borderId="0" xfId="0" applyNumberFormat="1" applyFont="1" applyFill="1" applyAlignment="1">
      <alignment horizontal="center" vertical="center"/>
    </xf>
    <xf numFmtId="6" fontId="41" fillId="0" borderId="0" xfId="0" applyNumberFormat="1" applyFont="1" applyFill="1" applyAlignment="1">
      <alignment horizontal="center" vertical="center"/>
    </xf>
    <xf numFmtId="0" fontId="43" fillId="0" borderId="0" xfId="0" applyFont="1" applyAlignment="1">
      <alignment horizontal="right" vertical="center"/>
    </xf>
    <xf numFmtId="6" fontId="2" fillId="3" borderId="42" xfId="0" applyNumberFormat="1" applyFont="1" applyFill="1" applyBorder="1" applyAlignment="1">
      <alignment horizontal="right" vertical="center" wrapText="1"/>
    </xf>
    <xf numFmtId="6" fontId="2" fillId="6" borderId="45" xfId="0" applyNumberFormat="1" applyFont="1" applyFill="1" applyBorder="1" applyAlignment="1">
      <alignment horizontal="right" vertical="center" wrapText="1"/>
    </xf>
    <xf numFmtId="6" fontId="2" fillId="6" borderId="44" xfId="0" applyNumberFormat="1" applyFont="1" applyFill="1" applyBorder="1" applyAlignment="1">
      <alignment horizontal="right" vertical="center" wrapText="1"/>
    </xf>
    <xf numFmtId="6" fontId="2" fillId="6" borderId="43" xfId="0" applyNumberFormat="1" applyFont="1" applyFill="1" applyBorder="1" applyAlignment="1">
      <alignment horizontal="right" vertical="center" wrapText="1"/>
    </xf>
    <xf numFmtId="0" fontId="1" fillId="6" borderId="1" xfId="0" applyFont="1" applyFill="1" applyBorder="1" applyAlignment="1">
      <alignment horizontal="left" vertical="center" wrapText="1"/>
    </xf>
    <xf numFmtId="0" fontId="2" fillId="39" borderId="39" xfId="0" applyFont="1" applyFill="1" applyBorder="1" applyAlignment="1">
      <alignment vertical="center" wrapText="1"/>
    </xf>
    <xf numFmtId="0" fontId="1" fillId="6" borderId="1" xfId="0" applyFont="1" applyFill="1" applyBorder="1" applyAlignment="1">
      <alignment vertical="center" wrapText="1"/>
    </xf>
    <xf numFmtId="0" fontId="30" fillId="0" borderId="7" xfId="0" applyFont="1" applyBorder="1" applyAlignment="1">
      <alignment vertical="center" wrapText="1"/>
    </xf>
    <xf numFmtId="0" fontId="40" fillId="6" borderId="1" xfId="0" applyFont="1" applyFill="1" applyBorder="1" applyAlignment="1">
      <alignment vertical="center" wrapText="1"/>
    </xf>
    <xf numFmtId="0" fontId="30" fillId="0" borderId="35" xfId="0" applyFont="1" applyBorder="1" applyAlignment="1">
      <alignment vertical="center" wrapText="1"/>
    </xf>
    <xf numFmtId="0" fontId="30" fillId="0" borderId="37" xfId="0" applyFont="1" applyBorder="1" applyAlignment="1">
      <alignment vertical="center" wrapText="1"/>
    </xf>
    <xf numFmtId="0" fontId="27" fillId="0" borderId="37" xfId="0" applyFont="1" applyBorder="1" applyAlignment="1">
      <alignment vertical="center" wrapText="1"/>
    </xf>
    <xf numFmtId="6" fontId="2" fillId="40" borderId="8" xfId="0" applyNumberFormat="1" applyFont="1" applyFill="1" applyBorder="1" applyAlignment="1">
      <alignment horizontal="right" vertical="center" wrapText="1"/>
    </xf>
    <xf numFmtId="0" fontId="27" fillId="0" borderId="3" xfId="0" applyFont="1" applyBorder="1" applyAlignment="1">
      <alignment vertical="center" wrapText="1"/>
    </xf>
    <xf numFmtId="0" fontId="27" fillId="0" borderId="7" xfId="0" applyFont="1" applyBorder="1" applyAlignment="1">
      <alignment vertical="center" wrapText="1"/>
    </xf>
    <xf numFmtId="0" fontId="1" fillId="0" borderId="7" xfId="0" applyFont="1" applyBorder="1" applyAlignment="1">
      <alignment vertical="center" wrapText="1"/>
    </xf>
    <xf numFmtId="0" fontId="40" fillId="6" borderId="11" xfId="0" applyFont="1" applyFill="1" applyBorder="1" applyAlignment="1">
      <alignment vertical="center" wrapText="1"/>
    </xf>
    <xf numFmtId="6" fontId="2" fillId="40" borderId="48" xfId="0" applyNumberFormat="1" applyFont="1" applyFill="1" applyBorder="1" applyAlignment="1">
      <alignment horizontal="right" vertical="center" wrapText="1"/>
    </xf>
    <xf numFmtId="6" fontId="2" fillId="40" borderId="1" xfId="0" applyNumberFormat="1" applyFont="1" applyFill="1" applyBorder="1" applyAlignment="1">
      <alignment horizontal="right" vertical="center" wrapText="1"/>
    </xf>
    <xf numFmtId="0" fontId="2" fillId="0" borderId="7" xfId="0" applyFont="1" applyBorder="1" applyAlignment="1">
      <alignment vertical="center" wrapText="1"/>
    </xf>
    <xf numFmtId="6" fontId="2" fillId="6" borderId="41" xfId="0" applyNumberFormat="1" applyFont="1" applyFill="1" applyBorder="1" applyAlignment="1">
      <alignment horizontal="right" vertical="center" wrapText="1"/>
    </xf>
    <xf numFmtId="6" fontId="2" fillId="6" borderId="40" xfId="0" applyNumberFormat="1" applyFont="1" applyFill="1" applyBorder="1" applyAlignment="1">
      <alignment horizontal="right" vertical="center" wrapText="1"/>
    </xf>
    <xf numFmtId="0" fontId="1" fillId="6" borderId="50" xfId="0" applyFont="1" applyFill="1" applyBorder="1" applyAlignment="1">
      <alignment vertical="center" wrapText="1"/>
    </xf>
    <xf numFmtId="0" fontId="1" fillId="2" borderId="11" xfId="0" applyFont="1" applyFill="1" applyBorder="1" applyAlignment="1">
      <alignment horizontal="center" vertical="center" wrapText="1"/>
    </xf>
    <xf numFmtId="0" fontId="45" fillId="0" borderId="11" xfId="0" applyFont="1" applyBorder="1" applyAlignment="1">
      <alignment vertical="center" wrapText="1"/>
    </xf>
    <xf numFmtId="0" fontId="3" fillId="42" borderId="1" xfId="0" applyFont="1" applyFill="1" applyBorder="1" applyAlignment="1">
      <alignment vertical="center"/>
    </xf>
    <xf numFmtId="0" fontId="27" fillId="42" borderId="1" xfId="0" applyFont="1" applyFill="1" applyBorder="1" applyAlignment="1">
      <alignment horizontal="center" vertical="center"/>
    </xf>
    <xf numFmtId="0" fontId="27" fillId="42" borderId="1" xfId="0" applyFont="1" applyFill="1" applyBorder="1" applyAlignment="1">
      <alignment horizontal="center" vertical="center" wrapText="1"/>
    </xf>
    <xf numFmtId="0" fontId="27" fillId="39" borderId="1" xfId="0" applyFont="1" applyFill="1" applyBorder="1" applyAlignment="1">
      <alignment vertical="center"/>
    </xf>
    <xf numFmtId="165" fontId="27" fillId="39" borderId="1" xfId="0" applyNumberFormat="1" applyFont="1" applyFill="1" applyBorder="1" applyAlignment="1">
      <alignment vertical="center"/>
    </xf>
    <xf numFmtId="0" fontId="27" fillId="39" borderId="1" xfId="0" applyFont="1" applyFill="1" applyBorder="1" applyAlignment="1">
      <alignment horizontal="center" vertical="center" wrapText="1"/>
    </xf>
    <xf numFmtId="0" fontId="27" fillId="39" borderId="1" xfId="0" applyFont="1" applyFill="1" applyBorder="1" applyAlignment="1">
      <alignment horizontal="center" vertical="center"/>
    </xf>
    <xf numFmtId="0" fontId="30" fillId="0" borderId="0" xfId="0" applyFont="1" applyAlignment="1">
      <alignment vertical="center"/>
    </xf>
    <xf numFmtId="0" fontId="1" fillId="6" borderId="6" xfId="0" applyFont="1" applyFill="1" applyBorder="1" applyAlignment="1">
      <alignment vertical="center" wrapText="1"/>
    </xf>
    <xf numFmtId="6" fontId="2" fillId="6" borderId="15" xfId="0" applyNumberFormat="1" applyFont="1" applyFill="1" applyBorder="1" applyAlignment="1">
      <alignment horizontal="right" vertical="center" wrapText="1"/>
    </xf>
    <xf numFmtId="0" fontId="2" fillId="0" borderId="46" xfId="0" applyFont="1" applyBorder="1" applyAlignment="1">
      <alignment vertical="center" wrapText="1"/>
    </xf>
    <xf numFmtId="0" fontId="2" fillId="0" borderId="1" xfId="0" applyFont="1" applyBorder="1" applyAlignment="1">
      <alignment vertical="center" wrapText="1"/>
    </xf>
    <xf numFmtId="6" fontId="2" fillId="3" borderId="16" xfId="0" applyNumberFormat="1" applyFont="1" applyFill="1" applyBorder="1" applyAlignment="1">
      <alignment horizontal="right" vertical="center" wrapText="1"/>
    </xf>
    <xf numFmtId="0" fontId="27" fillId="0" borderId="0" xfId="0" applyFont="1" applyAlignment="1">
      <alignment vertical="center"/>
    </xf>
    <xf numFmtId="6" fontId="2" fillId="40" borderId="12" xfId="0" applyNumberFormat="1" applyFont="1" applyFill="1" applyBorder="1" applyAlignment="1">
      <alignment horizontal="right" vertical="center" wrapText="1"/>
    </xf>
    <xf numFmtId="6" fontId="2" fillId="3" borderId="17"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5" borderId="4" xfId="0" applyFont="1" applyFill="1" applyBorder="1" applyAlignment="1">
      <alignment vertical="center" wrapText="1"/>
    </xf>
    <xf numFmtId="0" fontId="30" fillId="4" borderId="9" xfId="0" applyFont="1" applyFill="1" applyBorder="1" applyAlignment="1">
      <alignment vertical="center" wrapText="1"/>
    </xf>
    <xf numFmtId="0" fontId="30" fillId="4" borderId="13" xfId="0" applyFont="1" applyFill="1" applyBorder="1" applyAlignment="1">
      <alignment vertical="center" wrapText="1"/>
    </xf>
    <xf numFmtId="6" fontId="2" fillId="5" borderId="4" xfId="0" applyNumberFormat="1" applyFont="1" applyFill="1" applyBorder="1" applyAlignment="1">
      <alignment horizontal="right" vertical="center" wrapText="1"/>
    </xf>
    <xf numFmtId="0" fontId="30" fillId="6" borderId="6" xfId="0" applyFont="1" applyFill="1" applyBorder="1" applyAlignment="1">
      <alignment vertical="center" wrapText="1"/>
    </xf>
    <xf numFmtId="0" fontId="27" fillId="0" borderId="1" xfId="0" applyFont="1" applyBorder="1" applyAlignment="1">
      <alignment vertical="center" wrapText="1"/>
    </xf>
    <xf numFmtId="0" fontId="27" fillId="0" borderId="21" xfId="0" applyFont="1" applyBorder="1" applyAlignment="1">
      <alignment vertical="center" wrapText="1"/>
    </xf>
    <xf numFmtId="0" fontId="30" fillId="0" borderId="1" xfId="0" applyFont="1" applyBorder="1" applyAlignment="1">
      <alignment vertical="center" wrapText="1"/>
    </xf>
    <xf numFmtId="0" fontId="30" fillId="0" borderId="35" xfId="0" applyFont="1" applyFill="1" applyBorder="1" applyAlignment="1">
      <alignment vertical="center" wrapText="1"/>
    </xf>
    <xf numFmtId="6" fontId="2" fillId="3" borderId="36" xfId="0" applyNumberFormat="1" applyFont="1" applyFill="1" applyBorder="1" applyAlignment="1">
      <alignment horizontal="right" vertical="center" wrapText="1"/>
    </xf>
    <xf numFmtId="6" fontId="2" fillId="40" borderId="5" xfId="0" applyNumberFormat="1" applyFont="1" applyFill="1" applyBorder="1" applyAlignment="1">
      <alignment horizontal="right" vertical="center" wrapText="1"/>
    </xf>
    <xf numFmtId="6" fontId="2" fillId="40" borderId="14" xfId="0" applyNumberFormat="1" applyFont="1" applyFill="1" applyBorder="1" applyAlignment="1">
      <alignment horizontal="right" vertical="center" wrapText="1"/>
    </xf>
    <xf numFmtId="0" fontId="32" fillId="0" borderId="0" xfId="0" applyFont="1" applyAlignment="1">
      <alignment vertical="center"/>
    </xf>
    <xf numFmtId="0" fontId="2" fillId="0" borderId="10" xfId="0" applyFont="1" applyFill="1" applyBorder="1" applyAlignment="1">
      <alignment vertical="center" wrapText="1"/>
    </xf>
    <xf numFmtId="8" fontId="2" fillId="4" borderId="4" xfId="0" applyNumberFormat="1" applyFont="1" applyFill="1" applyBorder="1" applyAlignment="1">
      <alignment horizontal="right" vertical="center" wrapText="1"/>
    </xf>
    <xf numFmtId="0" fontId="2" fillId="0" borderId="10" xfId="0" applyFont="1" applyBorder="1" applyAlignment="1">
      <alignment vertical="center" wrapText="1"/>
    </xf>
    <xf numFmtId="0" fontId="1" fillId="3" borderId="4" xfId="0" applyFont="1" applyFill="1" applyBorder="1" applyAlignment="1">
      <alignment vertical="center" wrapText="1"/>
    </xf>
    <xf numFmtId="6" fontId="2" fillId="3" borderId="9" xfId="0" applyNumberFormat="1" applyFont="1" applyFill="1" applyBorder="1" applyAlignment="1">
      <alignment horizontal="right" vertical="center" wrapText="1"/>
    </xf>
    <xf numFmtId="6" fontId="2" fillId="3" borderId="2" xfId="0" applyNumberFormat="1" applyFont="1" applyFill="1" applyBorder="1" applyAlignment="1">
      <alignment horizontal="right" vertical="center" wrapText="1"/>
    </xf>
    <xf numFmtId="0" fontId="1" fillId="3" borderId="1" xfId="0" applyFont="1" applyFill="1" applyBorder="1" applyAlignment="1">
      <alignment horizontal="right" vertical="center" wrapText="1"/>
    </xf>
    <xf numFmtId="10" fontId="2" fillId="3" borderId="33" xfId="0" applyNumberFormat="1" applyFont="1" applyFill="1" applyBorder="1" applyAlignment="1">
      <alignment horizontal="right" vertical="center" wrapText="1"/>
    </xf>
    <xf numFmtId="10" fontId="2" fillId="3" borderId="34" xfId="0" applyNumberFormat="1" applyFont="1" applyFill="1" applyBorder="1" applyAlignment="1">
      <alignment horizontal="right" vertical="center" wrapText="1"/>
    </xf>
    <xf numFmtId="0" fontId="30" fillId="7" borderId="11" xfId="0" applyFont="1" applyFill="1" applyBorder="1" applyAlignment="1">
      <alignment vertical="center"/>
    </xf>
    <xf numFmtId="0" fontId="2" fillId="39" borderId="38" xfId="0" applyFont="1" applyFill="1" applyBorder="1" applyAlignment="1">
      <alignment vertical="center" wrapText="1"/>
    </xf>
    <xf numFmtId="0" fontId="32" fillId="0" borderId="0" xfId="0" applyFont="1" applyAlignment="1">
      <alignment vertical="center" wrapText="1"/>
    </xf>
    <xf numFmtId="0" fontId="2" fillId="0" borderId="1" xfId="0" applyFont="1" applyBorder="1" applyAlignment="1">
      <alignment horizontal="left" vertical="center" wrapText="1"/>
    </xf>
    <xf numFmtId="0" fontId="1" fillId="3" borderId="1" xfId="0" applyFont="1" applyFill="1" applyBorder="1" applyAlignment="1">
      <alignment vertical="center" wrapText="1"/>
    </xf>
    <xf numFmtId="0" fontId="1" fillId="39" borderId="1" xfId="0" applyFont="1" applyFill="1" applyBorder="1" applyAlignment="1">
      <alignment vertical="center" wrapText="1"/>
    </xf>
    <xf numFmtId="6" fontId="38" fillId="0" borderId="0" xfId="0" quotePrefix="1" applyNumberFormat="1" applyFont="1" applyAlignment="1">
      <alignment vertical="center"/>
    </xf>
    <xf numFmtId="6" fontId="37" fillId="0" borderId="0" xfId="0" quotePrefix="1" applyNumberFormat="1" applyFont="1" applyAlignment="1">
      <alignment vertical="center"/>
    </xf>
    <xf numFmtId="0" fontId="27" fillId="0" borderId="0" xfId="0" applyFont="1" applyFill="1" applyAlignment="1">
      <alignment vertical="center"/>
    </xf>
    <xf numFmtId="165" fontId="27" fillId="42" borderId="0" xfId="0" applyNumberFormat="1" applyFont="1" applyFill="1" applyAlignment="1">
      <alignment vertical="center"/>
    </xf>
    <xf numFmtId="6" fontId="44" fillId="0" borderId="0" xfId="0" applyNumberFormat="1" applyFont="1" applyAlignment="1">
      <alignment vertical="center"/>
    </xf>
    <xf numFmtId="0" fontId="3" fillId="0" borderId="0" xfId="0" applyFont="1" applyAlignment="1">
      <alignment horizontal="right" vertical="center"/>
    </xf>
    <xf numFmtId="0" fontId="44" fillId="0" borderId="0" xfId="0" applyFont="1" applyAlignment="1">
      <alignment horizontal="right" vertical="center"/>
    </xf>
    <xf numFmtId="0" fontId="47" fillId="0" borderId="51" xfId="332" applyFont="1" applyBorder="1" applyAlignment="1">
      <alignment horizontal="center" vertical="center"/>
    </xf>
    <xf numFmtId="0" fontId="47" fillId="0" borderId="52" xfId="332" applyFont="1" applyBorder="1" applyAlignment="1">
      <alignment horizontal="center" vertical="center"/>
    </xf>
    <xf numFmtId="0" fontId="3" fillId="0" borderId="53" xfId="0" applyFont="1" applyBorder="1" applyAlignment="1">
      <alignment horizontal="center" vertical="center" wrapText="1"/>
    </xf>
    <xf numFmtId="0" fontId="51" fillId="43" borderId="46" xfId="41" applyFont="1" applyFill="1" applyBorder="1" applyAlignment="1">
      <alignment horizontal="left" wrapText="1"/>
    </xf>
    <xf numFmtId="0" fontId="51" fillId="43" borderId="10" xfId="41" applyFont="1" applyFill="1" applyBorder="1" applyAlignment="1">
      <alignment horizontal="left" wrapText="1"/>
    </xf>
    <xf numFmtId="0" fontId="52" fillId="0" borderId="0" xfId="0" applyFont="1" applyAlignment="1">
      <alignment vertical="center"/>
    </xf>
    <xf numFmtId="0" fontId="53" fillId="0" borderId="0" xfId="0" applyFont="1" applyAlignment="1">
      <alignment vertical="center"/>
    </xf>
    <xf numFmtId="0" fontId="2" fillId="43" borderId="57" xfId="41" applyFont="1" applyFill="1" applyBorder="1"/>
    <xf numFmtId="0" fontId="2" fillId="43" borderId="58" xfId="41" applyFont="1" applyFill="1" applyBorder="1"/>
    <xf numFmtId="0" fontId="2" fillId="43" borderId="1" xfId="41" applyFont="1" applyFill="1" applyBorder="1" applyAlignment="1">
      <alignment horizontal="center"/>
    </xf>
    <xf numFmtId="8" fontId="3" fillId="0" borderId="0" xfId="0" applyNumberFormat="1" applyFont="1" applyAlignment="1">
      <alignment vertical="center"/>
    </xf>
    <xf numFmtId="0" fontId="2" fillId="43" borderId="45" xfId="41" applyFont="1" applyFill="1" applyBorder="1" applyAlignment="1">
      <alignment horizontal="center"/>
    </xf>
    <xf numFmtId="2" fontId="2" fillId="43" borderId="45" xfId="41" applyNumberFormat="1" applyFont="1" applyFill="1" applyBorder="1" applyAlignment="1">
      <alignment horizontal="center"/>
    </xf>
    <xf numFmtId="2" fontId="1" fillId="43" borderId="59" xfId="41" applyNumberFormat="1" applyFont="1" applyFill="1" applyBorder="1" applyAlignment="1">
      <alignment horizontal="center"/>
    </xf>
    <xf numFmtId="166" fontId="51" fillId="43" borderId="1" xfId="331" applyNumberFormat="1" applyFont="1" applyFill="1" applyBorder="1" applyAlignment="1">
      <alignment horizontal="center" wrapText="1"/>
    </xf>
    <xf numFmtId="166" fontId="51" fillId="43" borderId="1" xfId="331" applyNumberFormat="1" applyFont="1" applyFill="1" applyBorder="1" applyAlignment="1">
      <alignment horizontal="center"/>
    </xf>
    <xf numFmtId="0" fontId="2" fillId="43" borderId="58" xfId="41" applyFont="1" applyFill="1" applyBorder="1" applyAlignment="1">
      <alignment horizontal="center"/>
    </xf>
    <xf numFmtId="0" fontId="3" fillId="0" borderId="0" xfId="0" applyFont="1" applyAlignment="1">
      <alignment horizontal="center" vertical="center"/>
    </xf>
    <xf numFmtId="2" fontId="27" fillId="0" borderId="0" xfId="0" applyNumberFormat="1" applyFont="1" applyAlignment="1">
      <alignment horizontal="center" vertical="center"/>
    </xf>
    <xf numFmtId="6" fontId="2" fillId="3" borderId="61" xfId="0" applyNumberFormat="1" applyFont="1" applyFill="1" applyBorder="1" applyAlignment="1">
      <alignment horizontal="right" vertical="center" wrapText="1"/>
    </xf>
    <xf numFmtId="0" fontId="28" fillId="0" borderId="46" xfId="0" applyFont="1" applyBorder="1" applyAlignment="1">
      <alignment vertical="center" wrapText="1"/>
    </xf>
    <xf numFmtId="8" fontId="2" fillId="41" borderId="66" xfId="0" applyNumberFormat="1" applyFont="1" applyFill="1" applyBorder="1" applyAlignment="1">
      <alignment horizontal="right" vertical="center" wrapText="1"/>
    </xf>
    <xf numFmtId="0" fontId="2" fillId="0" borderId="56" xfId="41" applyFont="1" applyBorder="1" applyAlignment="1">
      <alignment vertical="center" wrapText="1"/>
    </xf>
    <xf numFmtId="0" fontId="1" fillId="3" borderId="62" xfId="0" applyFont="1" applyFill="1" applyBorder="1" applyAlignment="1">
      <alignment horizontal="right" vertical="center" wrapText="1"/>
    </xf>
    <xf numFmtId="0" fontId="1" fillId="3" borderId="63" xfId="0" applyFont="1" applyFill="1" applyBorder="1" applyAlignment="1">
      <alignment horizontal="right" vertical="center" wrapText="1"/>
    </xf>
    <xf numFmtId="0" fontId="48" fillId="41" borderId="6" xfId="0" applyFont="1" applyFill="1" applyBorder="1" applyAlignment="1">
      <alignment vertical="center" wrapText="1"/>
    </xf>
    <xf numFmtId="0" fontId="48" fillId="41" borderId="60" xfId="0" applyFont="1" applyFill="1" applyBorder="1" applyAlignment="1">
      <alignment vertical="center" wrapText="1"/>
    </xf>
    <xf numFmtId="6" fontId="49" fillId="41" borderId="60" xfId="0" applyNumberFormat="1" applyFont="1" applyFill="1" applyBorder="1" applyAlignment="1">
      <alignment horizontal="right" vertical="center" wrapText="1"/>
    </xf>
    <xf numFmtId="6" fontId="2" fillId="42" borderId="60" xfId="0" applyNumberFormat="1" applyFont="1" applyFill="1" applyBorder="1" applyAlignment="1">
      <alignment horizontal="right" vertical="center" wrapText="1"/>
    </xf>
    <xf numFmtId="6" fontId="49" fillId="41" borderId="15" xfId="0" applyNumberFormat="1" applyFont="1" applyFill="1" applyBorder="1" applyAlignment="1">
      <alignment horizontal="right" vertical="center" wrapText="1"/>
    </xf>
    <xf numFmtId="0" fontId="48" fillId="41" borderId="67" xfId="0" applyFont="1" applyFill="1" applyBorder="1" applyAlignment="1">
      <alignment horizontal="right" vertical="center" wrapText="1"/>
    </xf>
    <xf numFmtId="0" fontId="48" fillId="41" borderId="63" xfId="0" applyFont="1" applyFill="1" applyBorder="1" applyAlignment="1">
      <alignment horizontal="right" vertical="center" wrapText="1"/>
    </xf>
    <xf numFmtId="10" fontId="49" fillId="41" borderId="63" xfId="0" applyNumberFormat="1" applyFont="1" applyFill="1" applyBorder="1" applyAlignment="1">
      <alignment horizontal="right" vertical="center" wrapText="1"/>
    </xf>
    <xf numFmtId="10" fontId="1" fillId="42" borderId="63" xfId="0" applyNumberFormat="1" applyFont="1" applyFill="1" applyBorder="1" applyAlignment="1">
      <alignment horizontal="right" vertical="center" wrapText="1"/>
    </xf>
    <xf numFmtId="9" fontId="49" fillId="41" borderId="17" xfId="331" applyFont="1" applyFill="1" applyBorder="1" applyAlignment="1">
      <alignment horizontal="right" vertical="center" wrapText="1"/>
    </xf>
    <xf numFmtId="0" fontId="38" fillId="0" borderId="0" xfId="0" applyFont="1" applyBorder="1" applyAlignment="1">
      <alignment vertical="center" wrapText="1"/>
    </xf>
    <xf numFmtId="0" fontId="54" fillId="43" borderId="6" xfId="41" applyFont="1" applyFill="1" applyBorder="1"/>
    <xf numFmtId="0" fontId="54" fillId="43" borderId="60" xfId="41" applyFont="1" applyFill="1" applyBorder="1"/>
    <xf numFmtId="0" fontId="54" fillId="43" borderId="60" xfId="41" applyFont="1" applyFill="1" applyBorder="1" applyAlignment="1">
      <alignment horizontal="center"/>
    </xf>
    <xf numFmtId="0" fontId="54" fillId="43" borderId="55" xfId="41" applyFont="1" applyFill="1" applyBorder="1" applyAlignment="1">
      <alignment horizontal="center"/>
    </xf>
    <xf numFmtId="0" fontId="1" fillId="3" borderId="3" xfId="0" applyFont="1" applyFill="1" applyBorder="1" applyAlignment="1">
      <alignment horizontal="right" vertical="center" wrapText="1"/>
    </xf>
    <xf numFmtId="0" fontId="1" fillId="3" borderId="46"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55" fillId="44" borderId="6" xfId="0" applyFont="1" applyFill="1" applyBorder="1" applyAlignment="1">
      <alignment horizontal="right" vertical="center" wrapText="1"/>
    </xf>
    <xf numFmtId="0" fontId="55" fillId="44" borderId="60" xfId="0" applyFont="1" applyFill="1" applyBorder="1" applyAlignment="1">
      <alignment vertical="center" wrapText="1"/>
    </xf>
    <xf numFmtId="6" fontId="55" fillId="44" borderId="65" xfId="0" applyNumberFormat="1" applyFont="1" applyFill="1" applyBorder="1" applyAlignment="1">
      <alignment horizontal="right" vertical="center" wrapText="1"/>
    </xf>
    <xf numFmtId="0" fontId="55" fillId="44" borderId="62" xfId="0" applyFont="1" applyFill="1" applyBorder="1" applyAlignment="1">
      <alignment horizontal="right" vertical="center" wrapText="1"/>
    </xf>
    <xf numFmtId="0" fontId="55" fillId="44" borderId="63" xfId="0" applyFont="1" applyFill="1" applyBorder="1" applyAlignment="1">
      <alignment horizontal="right" vertical="center" wrapText="1"/>
    </xf>
    <xf numFmtId="9" fontId="55" fillId="44" borderId="64" xfId="331" applyFont="1" applyFill="1" applyBorder="1" applyAlignment="1">
      <alignment horizontal="right" vertical="center" wrapText="1"/>
    </xf>
    <xf numFmtId="6" fontId="2" fillId="3" borderId="0" xfId="0" applyNumberFormat="1" applyFont="1" applyFill="1" applyBorder="1" applyAlignment="1">
      <alignment horizontal="right" vertical="center" wrapText="1"/>
    </xf>
    <xf numFmtId="6" fontId="56" fillId="44" borderId="54" xfId="0" applyNumberFormat="1" applyFont="1" applyFill="1" applyBorder="1" applyAlignment="1">
      <alignment horizontal="right" vertical="center" wrapText="1"/>
    </xf>
    <xf numFmtId="10" fontId="55" fillId="44" borderId="69" xfId="0" applyNumberFormat="1" applyFont="1" applyFill="1" applyBorder="1" applyAlignment="1">
      <alignment horizontal="right" vertical="center" wrapText="1"/>
    </xf>
    <xf numFmtId="6" fontId="2" fillId="3" borderId="70" xfId="0" applyNumberFormat="1" applyFont="1" applyFill="1" applyBorder="1" applyAlignment="1">
      <alignment horizontal="right" vertical="center" wrapText="1"/>
    </xf>
    <xf numFmtId="6" fontId="55" fillId="44" borderId="71" xfId="0" applyNumberFormat="1" applyFont="1" applyFill="1" applyBorder="1" applyAlignment="1">
      <alignment horizontal="right" vertical="center" wrapText="1"/>
    </xf>
    <xf numFmtId="10" fontId="55" fillId="44" borderId="68" xfId="0" applyNumberFormat="1" applyFont="1" applyFill="1" applyBorder="1" applyAlignment="1">
      <alignment horizontal="right" vertical="center" wrapText="1"/>
    </xf>
    <xf numFmtId="8" fontId="2" fillId="41" borderId="72" xfId="0" applyNumberFormat="1" applyFont="1" applyFill="1" applyBorder="1" applyAlignment="1">
      <alignment horizontal="right" vertical="center" wrapText="1"/>
    </xf>
    <xf numFmtId="10" fontId="2" fillId="3" borderId="48" xfId="0" applyNumberFormat="1" applyFont="1" applyFill="1" applyBorder="1" applyAlignment="1">
      <alignment horizontal="right" vertical="center" wrapText="1"/>
    </xf>
    <xf numFmtId="10" fontId="2" fillId="3" borderId="73" xfId="0" applyNumberFormat="1" applyFont="1" applyFill="1" applyBorder="1" applyAlignment="1">
      <alignment horizontal="right" vertical="center" wrapText="1"/>
    </xf>
    <xf numFmtId="6" fontId="2" fillId="3" borderId="1" xfId="0" applyNumberFormat="1" applyFont="1" applyFill="1" applyBorder="1" applyAlignment="1">
      <alignment horizontal="right" vertical="center" wrapText="1"/>
    </xf>
    <xf numFmtId="6" fontId="2" fillId="3" borderId="74" xfId="0" applyNumberFormat="1" applyFont="1" applyFill="1" applyBorder="1" applyAlignment="1">
      <alignment horizontal="right" vertical="center" wrapText="1"/>
    </xf>
    <xf numFmtId="9" fontId="2" fillId="3" borderId="64" xfId="0" applyNumberFormat="1" applyFont="1" applyFill="1" applyBorder="1" applyAlignment="1">
      <alignment horizontal="right" vertical="center" wrapText="1"/>
    </xf>
    <xf numFmtId="0" fontId="57" fillId="0" borderId="0" xfId="0" applyFont="1" applyAlignment="1">
      <alignment vertical="center"/>
    </xf>
    <xf numFmtId="0" fontId="30" fillId="0" borderId="0" xfId="0" applyFont="1"/>
    <xf numFmtId="43" fontId="30" fillId="0" borderId="0" xfId="333" applyFont="1"/>
    <xf numFmtId="0" fontId="58" fillId="0" borderId="0" xfId="0" applyFont="1"/>
    <xf numFmtId="6" fontId="30" fillId="0" borderId="0" xfId="333" applyNumberFormat="1" applyFont="1"/>
    <xf numFmtId="0" fontId="30" fillId="45" borderId="0" xfId="0" applyFont="1" applyFill="1"/>
    <xf numFmtId="10" fontId="30" fillId="45" borderId="75" xfId="0" applyNumberFormat="1" applyFont="1" applyFill="1" applyBorder="1"/>
    <xf numFmtId="0" fontId="30" fillId="0" borderId="0" xfId="0" applyFont="1" applyFill="1"/>
    <xf numFmtId="10" fontId="30" fillId="0" borderId="75" xfId="333" applyNumberFormat="1" applyFont="1" applyFill="1" applyBorder="1"/>
    <xf numFmtId="0" fontId="30" fillId="39" borderId="0" xfId="0" applyFont="1" applyFill="1"/>
    <xf numFmtId="43" fontId="30" fillId="0" borderId="0" xfId="0" applyNumberFormat="1" applyFont="1"/>
    <xf numFmtId="0" fontId="30" fillId="0" borderId="75" xfId="0" applyFont="1" applyBorder="1"/>
    <xf numFmtId="43" fontId="30" fillId="0" borderId="75" xfId="0" applyNumberFormat="1" applyFont="1" applyBorder="1"/>
    <xf numFmtId="9" fontId="30" fillId="0" borderId="0" xfId="0" applyNumberFormat="1" applyFont="1"/>
    <xf numFmtId="0" fontId="59" fillId="0" borderId="0" xfId="0" applyFont="1"/>
    <xf numFmtId="5" fontId="30" fillId="0" borderId="0" xfId="333" applyNumberFormat="1" applyFont="1"/>
    <xf numFmtId="5" fontId="53" fillId="46" borderId="75" xfId="0" applyNumberFormat="1" applyFont="1" applyFill="1" applyBorder="1"/>
    <xf numFmtId="5" fontId="53" fillId="0" borderId="0" xfId="0" applyNumberFormat="1" applyFont="1"/>
    <xf numFmtId="5" fontId="30" fillId="0" borderId="75" xfId="333" applyNumberFormat="1" applyFont="1" applyBorder="1"/>
    <xf numFmtId="5" fontId="53" fillId="46" borderId="0" xfId="0" applyNumberFormat="1" applyFont="1" applyFill="1"/>
    <xf numFmtId="6" fontId="30" fillId="0" borderId="0" xfId="334" applyNumberFormat="1" applyFont="1"/>
    <xf numFmtId="0" fontId="60" fillId="0" borderId="0" xfId="0" applyFont="1"/>
    <xf numFmtId="43" fontId="53" fillId="45" borderId="0" xfId="333" applyFont="1" applyFill="1" applyAlignment="1">
      <alignment horizontal="center"/>
    </xf>
    <xf numFmtId="0" fontId="3" fillId="39" borderId="0" xfId="0" applyFont="1" applyFill="1" applyAlignment="1">
      <alignment vertical="center"/>
    </xf>
    <xf numFmtId="0" fontId="27" fillId="39" borderId="0" xfId="0" applyFont="1" applyFill="1"/>
    <xf numFmtId="0" fontId="27" fillId="39" borderId="0" xfId="0" applyFont="1" applyFill="1" applyAlignment="1">
      <alignment vertical="center" wrapText="1"/>
    </xf>
    <xf numFmtId="0" fontId="27" fillId="39" borderId="0" xfId="0" applyFont="1" applyFill="1" applyAlignment="1">
      <alignment vertical="center"/>
    </xf>
    <xf numFmtId="0" fontId="27" fillId="0" borderId="0" xfId="0" applyFont="1" applyFill="1"/>
    <xf numFmtId="0" fontId="28" fillId="39" borderId="0" xfId="0" applyFont="1" applyFill="1" applyAlignment="1">
      <alignment vertical="center" wrapText="1"/>
    </xf>
    <xf numFmtId="0" fontId="57" fillId="39" borderId="0" xfId="0" applyFont="1" applyFill="1"/>
    <xf numFmtId="0" fontId="57" fillId="0" borderId="0" xfId="0" applyFont="1" applyFill="1"/>
    <xf numFmtId="0" fontId="28" fillId="39" borderId="0" xfId="0" applyFont="1" applyFill="1" applyAlignment="1">
      <alignment vertical="center"/>
    </xf>
    <xf numFmtId="0" fontId="27" fillId="39" borderId="0" xfId="0" applyFont="1" applyFill="1" applyAlignment="1">
      <alignment horizontal="left" vertical="center" wrapText="1" indent="2"/>
    </xf>
    <xf numFmtId="0" fontId="3" fillId="39" borderId="0" xfId="0" applyFont="1" applyFill="1" applyAlignment="1">
      <alignment horizontal="left" vertical="center" indent="2"/>
    </xf>
    <xf numFmtId="0" fontId="27" fillId="39" borderId="0" xfId="0" applyFont="1" applyFill="1" applyAlignment="1">
      <alignment horizontal="left" vertical="center" wrapText="1"/>
    </xf>
    <xf numFmtId="0" fontId="2" fillId="39" borderId="0" xfId="0" applyFont="1" applyFill="1" applyAlignment="1">
      <alignment horizontal="left" vertical="center" wrapText="1"/>
    </xf>
    <xf numFmtId="0" fontId="27" fillId="39" borderId="0" xfId="0" applyFont="1" applyFill="1" applyAlignment="1">
      <alignment horizontal="left" vertical="center" indent="2"/>
    </xf>
    <xf numFmtId="0" fontId="27" fillId="0" borderId="0" xfId="0" applyFont="1" applyFill="1" applyAlignment="1">
      <alignment vertical="center" wrapText="1"/>
    </xf>
    <xf numFmtId="0" fontId="2" fillId="39" borderId="0" xfId="0" applyFont="1" applyFill="1" applyAlignment="1">
      <alignment vertical="center" wrapText="1"/>
    </xf>
    <xf numFmtId="0" fontId="29" fillId="39" borderId="0" xfId="0" applyFont="1" applyFill="1" applyAlignment="1">
      <alignment vertical="center"/>
    </xf>
    <xf numFmtId="0" fontId="2" fillId="47" borderId="0" xfId="0" applyFont="1" applyFill="1" applyAlignment="1">
      <alignment horizontal="left" vertical="center" wrapText="1" indent="4"/>
    </xf>
    <xf numFmtId="0" fontId="2" fillId="47" borderId="0" xfId="0" applyFont="1" applyFill="1" applyAlignment="1">
      <alignment horizontal="left" vertical="center" indent="4"/>
    </xf>
    <xf numFmtId="0" fontId="1" fillId="47" borderId="0" xfId="0" applyFont="1" applyFill="1" applyAlignment="1">
      <alignment horizontal="left" vertical="center" indent="4"/>
    </xf>
    <xf numFmtId="0" fontId="2" fillId="47" borderId="0" xfId="0" applyFont="1" applyFill="1" applyAlignment="1">
      <alignment vertical="center"/>
    </xf>
    <xf numFmtId="0" fontId="2" fillId="47" borderId="0" xfId="0" applyFont="1" applyFill="1" applyAlignment="1">
      <alignment vertical="center" wrapText="1"/>
    </xf>
    <xf numFmtId="0" fontId="27" fillId="47" borderId="0" xfId="0" applyFont="1" applyFill="1" applyAlignment="1">
      <alignment vertical="center" wrapText="1"/>
    </xf>
    <xf numFmtId="0" fontId="27" fillId="39" borderId="0" xfId="0" applyFont="1" applyFill="1" applyAlignment="1">
      <alignment wrapText="1"/>
    </xf>
    <xf numFmtId="0" fontId="65" fillId="0" borderId="0" xfId="0" applyFont="1" applyAlignment="1">
      <alignment vertical="center"/>
    </xf>
    <xf numFmtId="6" fontId="50" fillId="0" borderId="0" xfId="0" quotePrefix="1" applyNumberFormat="1" applyFont="1" applyAlignment="1">
      <alignment vertical="center" wrapText="1"/>
    </xf>
    <xf numFmtId="6" fontId="67" fillId="0" borderId="0" xfId="0" quotePrefix="1" applyNumberFormat="1" applyFont="1" applyAlignment="1">
      <alignment vertical="center" wrapText="1"/>
    </xf>
    <xf numFmtId="6" fontId="66" fillId="0" borderId="0" xfId="0" quotePrefix="1" applyNumberFormat="1" applyFont="1" applyAlignment="1">
      <alignment vertical="center" wrapText="1"/>
    </xf>
    <xf numFmtId="8" fontId="49" fillId="41" borderId="72" xfId="0" applyNumberFormat="1" applyFont="1" applyFill="1" applyBorder="1" applyAlignment="1">
      <alignment horizontal="right" vertical="center" wrapText="1"/>
    </xf>
    <xf numFmtId="8" fontId="49" fillId="41" borderId="66" xfId="0" applyNumberFormat="1" applyFont="1" applyFill="1" applyBorder="1" applyAlignment="1">
      <alignment horizontal="right" vertical="center" wrapText="1"/>
    </xf>
    <xf numFmtId="6" fontId="67" fillId="0" borderId="0" xfId="0" quotePrefix="1" applyNumberFormat="1" applyFont="1" applyAlignment="1">
      <alignment horizontal="center" vertical="center" wrapText="1"/>
    </xf>
    <xf numFmtId="6" fontId="64" fillId="0" borderId="0" xfId="0" applyNumberFormat="1" applyFont="1" applyAlignment="1">
      <alignment horizontal="center" vertical="center"/>
    </xf>
    <xf numFmtId="6" fontId="66" fillId="0" borderId="0" xfId="0" quotePrefix="1" applyNumberFormat="1" applyFont="1" applyAlignment="1">
      <alignment horizontal="center" vertical="center" wrapText="1"/>
    </xf>
    <xf numFmtId="0" fontId="43" fillId="0" borderId="0" xfId="0" applyFont="1" applyAlignment="1">
      <alignment horizontal="center" vertical="center"/>
    </xf>
    <xf numFmtId="6" fontId="43" fillId="0" borderId="0" xfId="0" applyNumberFormat="1" applyFont="1" applyAlignment="1">
      <alignment horizontal="center" vertical="center"/>
    </xf>
    <xf numFmtId="167" fontId="64" fillId="0" borderId="0" xfId="334" applyNumberFormat="1" applyFont="1" applyAlignment="1">
      <alignment vertical="center"/>
    </xf>
    <xf numFmtId="0" fontId="64" fillId="0" borderId="0" xfId="0" applyFont="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vertical="center" wrapText="1"/>
    </xf>
    <xf numFmtId="6" fontId="30" fillId="0" borderId="0" xfId="0" applyNumberFormat="1" applyFont="1" applyAlignment="1">
      <alignment vertical="center"/>
    </xf>
    <xf numFmtId="0" fontId="27" fillId="0" borderId="0" xfId="0" applyFont="1" applyAlignment="1">
      <alignment horizontal="left" vertical="center"/>
    </xf>
    <xf numFmtId="6" fontId="5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6" fontId="27" fillId="0" borderId="0" xfId="0" applyNumberFormat="1" applyFont="1" applyAlignment="1">
      <alignment horizontal="left" vertical="center"/>
    </xf>
    <xf numFmtId="0" fontId="57" fillId="39" borderId="0" xfId="0" applyFont="1" applyFill="1" applyAlignment="1">
      <alignment vertical="center" wrapText="1"/>
    </xf>
    <xf numFmtId="0" fontId="51" fillId="43" borderId="76" xfId="41" applyFont="1" applyFill="1" applyBorder="1" applyAlignment="1">
      <alignment horizontal="left" wrapText="1"/>
    </xf>
    <xf numFmtId="0" fontId="68" fillId="0" borderId="0" xfId="0" applyFont="1" applyBorder="1" applyAlignment="1">
      <alignment horizontal="center" vertical="center" wrapText="1"/>
    </xf>
    <xf numFmtId="3"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xf>
    <xf numFmtId="0" fontId="71" fillId="0" borderId="0" xfId="0" applyFont="1" applyAlignment="1">
      <alignment vertical="center"/>
    </xf>
    <xf numFmtId="9" fontId="29" fillId="0" borderId="0" xfId="0" applyNumberFormat="1" applyFont="1" applyAlignment="1">
      <alignment vertical="center"/>
    </xf>
    <xf numFmtId="0" fontId="27" fillId="0" borderId="0" xfId="0" applyFont="1" applyAlignment="1">
      <alignment horizontal="right" vertical="center"/>
    </xf>
    <xf numFmtId="0" fontId="2" fillId="0" borderId="0" xfId="0" applyNumberFormat="1" applyFont="1" applyFill="1" applyBorder="1" applyAlignment="1">
      <alignment horizontal="center" vertical="center" wrapText="1"/>
    </xf>
    <xf numFmtId="0" fontId="1" fillId="0" borderId="22" xfId="0" applyFont="1" applyBorder="1" applyAlignment="1">
      <alignment horizontal="right" vertical="center" wrapText="1"/>
    </xf>
    <xf numFmtId="0" fontId="30" fillId="0" borderId="47" xfId="0" applyFont="1" applyBorder="1" applyAlignment="1">
      <alignment horizontal="right" vertical="center" wrapText="1"/>
    </xf>
    <xf numFmtId="0" fontId="33" fillId="0" borderId="0" xfId="0" applyFont="1" applyAlignment="1">
      <alignment vertical="center"/>
    </xf>
    <xf numFmtId="0" fontId="35" fillId="0" borderId="0" xfId="0" applyFont="1" applyAlignment="1">
      <alignment vertical="center"/>
    </xf>
    <xf numFmtId="0" fontId="30" fillId="0" borderId="23" xfId="0" applyFont="1" applyBorder="1" applyAlignment="1">
      <alignment horizontal="right" vertical="center" wrapText="1"/>
    </xf>
    <xf numFmtId="0" fontId="33" fillId="0" borderId="18"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28" fillId="0" borderId="3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35" fillId="0" borderId="18" xfId="0" applyFont="1" applyBorder="1" applyAlignment="1">
      <alignment vertical="center"/>
    </xf>
    <xf numFmtId="0" fontId="52" fillId="0" borderId="0" xfId="0" applyFont="1" applyAlignment="1">
      <alignment horizontal="left" vertical="center" wrapText="1"/>
    </xf>
    <xf numFmtId="0" fontId="30" fillId="0" borderId="0" xfId="0" applyFont="1" applyAlignment="1">
      <alignment horizontal="left" vertical="center" wrapText="1"/>
    </xf>
  </cellXfs>
  <cellStyles count="335">
    <cellStyle name="20% - Accent1" xfId="18" builtinId="30" customBuiltin="1"/>
    <cellStyle name="20% - Accent1 10" xfId="125"/>
    <cellStyle name="20% - Accent1 11" xfId="126"/>
    <cellStyle name="20% - Accent1 12" xfId="127"/>
    <cellStyle name="20% - Accent1 13" xfId="128"/>
    <cellStyle name="20% - Accent1 14" xfId="129"/>
    <cellStyle name="20% - Accent1 15" xfId="130"/>
    <cellStyle name="20% - Accent1 2" xfId="131"/>
    <cellStyle name="20% - Accent1 3" xfId="132"/>
    <cellStyle name="20% - Accent1 4" xfId="133"/>
    <cellStyle name="20% - Accent1 5" xfId="134"/>
    <cellStyle name="20% - Accent1 6" xfId="135"/>
    <cellStyle name="20% - Accent1 7" xfId="136"/>
    <cellStyle name="20% - Accent1 8" xfId="137"/>
    <cellStyle name="20% - Accent1 9" xfId="138"/>
    <cellStyle name="20% - Accent2" xfId="22" builtinId="34" customBuiltin="1"/>
    <cellStyle name="20% - Accent2 10" xfId="139"/>
    <cellStyle name="20% - Accent2 11" xfId="140"/>
    <cellStyle name="20% - Accent2 12" xfId="141"/>
    <cellStyle name="20% - Accent2 13" xfId="142"/>
    <cellStyle name="20% - Accent2 14" xfId="143"/>
    <cellStyle name="20% - Accent2 15" xfId="144"/>
    <cellStyle name="20% - Accent2 2" xfId="145"/>
    <cellStyle name="20% - Accent2 3" xfId="146"/>
    <cellStyle name="20% - Accent2 4" xfId="147"/>
    <cellStyle name="20% - Accent2 5" xfId="148"/>
    <cellStyle name="20% - Accent2 6" xfId="149"/>
    <cellStyle name="20% - Accent2 7" xfId="150"/>
    <cellStyle name="20% - Accent2 8" xfId="151"/>
    <cellStyle name="20% - Accent2 9" xfId="152"/>
    <cellStyle name="20% - Accent3" xfId="26" builtinId="38" customBuiltin="1"/>
    <cellStyle name="20% - Accent3 10" xfId="153"/>
    <cellStyle name="20% - Accent3 11" xfId="154"/>
    <cellStyle name="20% - Accent3 12" xfId="155"/>
    <cellStyle name="20% - Accent3 13" xfId="156"/>
    <cellStyle name="20% - Accent3 14" xfId="157"/>
    <cellStyle name="20% - Accent3 15" xfId="158"/>
    <cellStyle name="20% - Accent3 2" xfId="159"/>
    <cellStyle name="20% - Accent3 3" xfId="160"/>
    <cellStyle name="20% - Accent3 4" xfId="161"/>
    <cellStyle name="20% - Accent3 5" xfId="162"/>
    <cellStyle name="20% - Accent3 6" xfId="163"/>
    <cellStyle name="20% - Accent3 7" xfId="164"/>
    <cellStyle name="20% - Accent3 8" xfId="165"/>
    <cellStyle name="20% - Accent3 9" xfId="166"/>
    <cellStyle name="20% - Accent4" xfId="30" builtinId="42" customBuiltin="1"/>
    <cellStyle name="20% - Accent4 10" xfId="167"/>
    <cellStyle name="20% - Accent4 11" xfId="168"/>
    <cellStyle name="20% - Accent4 12" xfId="169"/>
    <cellStyle name="20% - Accent4 13" xfId="170"/>
    <cellStyle name="20% - Accent4 14" xfId="171"/>
    <cellStyle name="20% - Accent4 15" xfId="172"/>
    <cellStyle name="20% - Accent4 2" xfId="173"/>
    <cellStyle name="20% - Accent4 3" xfId="174"/>
    <cellStyle name="20% - Accent4 4" xfId="175"/>
    <cellStyle name="20% - Accent4 5" xfId="176"/>
    <cellStyle name="20% - Accent4 6" xfId="177"/>
    <cellStyle name="20% - Accent4 7" xfId="178"/>
    <cellStyle name="20% - Accent4 8" xfId="179"/>
    <cellStyle name="20% - Accent4 9" xfId="180"/>
    <cellStyle name="20% - Accent5" xfId="34" builtinId="46" customBuiltin="1"/>
    <cellStyle name="20% - Accent5 10" xfId="181"/>
    <cellStyle name="20% - Accent5 11" xfId="182"/>
    <cellStyle name="20% - Accent5 12" xfId="183"/>
    <cellStyle name="20% - Accent5 13" xfId="184"/>
    <cellStyle name="20% - Accent5 14" xfId="185"/>
    <cellStyle name="20% - Accent5 15" xfId="186"/>
    <cellStyle name="20% - Accent5 2" xfId="187"/>
    <cellStyle name="20% - Accent5 3" xfId="188"/>
    <cellStyle name="20% - Accent5 4" xfId="189"/>
    <cellStyle name="20% - Accent5 5" xfId="190"/>
    <cellStyle name="20% - Accent5 6" xfId="191"/>
    <cellStyle name="20% - Accent5 7" xfId="192"/>
    <cellStyle name="20% - Accent5 8" xfId="193"/>
    <cellStyle name="20% - Accent5 9" xfId="194"/>
    <cellStyle name="20% - Accent6" xfId="38" builtinId="50" customBuiltin="1"/>
    <cellStyle name="20% - Accent6 10" xfId="195"/>
    <cellStyle name="20% - Accent6 11" xfId="196"/>
    <cellStyle name="20% - Accent6 12" xfId="197"/>
    <cellStyle name="20% - Accent6 13" xfId="198"/>
    <cellStyle name="20% - Accent6 14" xfId="199"/>
    <cellStyle name="20% - Accent6 15" xfId="200"/>
    <cellStyle name="20% - Accent6 2" xfId="201"/>
    <cellStyle name="20% - Accent6 3" xfId="202"/>
    <cellStyle name="20% - Accent6 4" xfId="203"/>
    <cellStyle name="20% - Accent6 5" xfId="204"/>
    <cellStyle name="20% - Accent6 6" xfId="205"/>
    <cellStyle name="20% - Accent6 7" xfId="206"/>
    <cellStyle name="20% - Accent6 8" xfId="207"/>
    <cellStyle name="20% - Accent6 9" xfId="208"/>
    <cellStyle name="40% - Accent1" xfId="19" builtinId="31" customBuiltin="1"/>
    <cellStyle name="40% - Accent1 10" xfId="209"/>
    <cellStyle name="40% - Accent1 11" xfId="210"/>
    <cellStyle name="40% - Accent1 12" xfId="211"/>
    <cellStyle name="40% - Accent1 13" xfId="212"/>
    <cellStyle name="40% - Accent1 14" xfId="213"/>
    <cellStyle name="40% - Accent1 15" xfId="214"/>
    <cellStyle name="40% - Accent1 2" xfId="215"/>
    <cellStyle name="40% - Accent1 3" xfId="216"/>
    <cellStyle name="40% - Accent1 4" xfId="217"/>
    <cellStyle name="40% - Accent1 5" xfId="218"/>
    <cellStyle name="40% - Accent1 6" xfId="219"/>
    <cellStyle name="40% - Accent1 7" xfId="220"/>
    <cellStyle name="40% - Accent1 8" xfId="221"/>
    <cellStyle name="40% - Accent1 9" xfId="222"/>
    <cellStyle name="40% - Accent2" xfId="23" builtinId="35" customBuiltin="1"/>
    <cellStyle name="40% - Accent2 10" xfId="223"/>
    <cellStyle name="40% - Accent2 11" xfId="224"/>
    <cellStyle name="40% - Accent2 12" xfId="225"/>
    <cellStyle name="40% - Accent2 13" xfId="226"/>
    <cellStyle name="40% - Accent2 14" xfId="227"/>
    <cellStyle name="40% - Accent2 15" xfId="228"/>
    <cellStyle name="40% - Accent2 2" xfId="229"/>
    <cellStyle name="40% - Accent2 3" xfId="230"/>
    <cellStyle name="40% - Accent2 4" xfId="231"/>
    <cellStyle name="40% - Accent2 5" xfId="232"/>
    <cellStyle name="40% - Accent2 6" xfId="233"/>
    <cellStyle name="40% - Accent2 7" xfId="234"/>
    <cellStyle name="40% - Accent2 8" xfId="235"/>
    <cellStyle name="40% - Accent2 9" xfId="236"/>
    <cellStyle name="40% - Accent3" xfId="27" builtinId="39" customBuiltin="1"/>
    <cellStyle name="40% - Accent3 10" xfId="237"/>
    <cellStyle name="40% - Accent3 11" xfId="238"/>
    <cellStyle name="40% - Accent3 12" xfId="239"/>
    <cellStyle name="40% - Accent3 13" xfId="240"/>
    <cellStyle name="40% - Accent3 14" xfId="241"/>
    <cellStyle name="40% - Accent3 15" xfId="242"/>
    <cellStyle name="40% - Accent3 2" xfId="243"/>
    <cellStyle name="40% - Accent3 3" xfId="244"/>
    <cellStyle name="40% - Accent3 4" xfId="245"/>
    <cellStyle name="40% - Accent3 5" xfId="246"/>
    <cellStyle name="40% - Accent3 6" xfId="247"/>
    <cellStyle name="40% - Accent3 7" xfId="248"/>
    <cellStyle name="40% - Accent3 8" xfId="249"/>
    <cellStyle name="40% - Accent3 9" xfId="250"/>
    <cellStyle name="40% - Accent4" xfId="31" builtinId="43" customBuiltin="1"/>
    <cellStyle name="40% - Accent4 10" xfId="251"/>
    <cellStyle name="40% - Accent4 11" xfId="252"/>
    <cellStyle name="40% - Accent4 12" xfId="253"/>
    <cellStyle name="40% - Accent4 13" xfId="254"/>
    <cellStyle name="40% - Accent4 14" xfId="255"/>
    <cellStyle name="40% - Accent4 15" xfId="256"/>
    <cellStyle name="40% - Accent4 2" xfId="257"/>
    <cellStyle name="40% - Accent4 3" xfId="258"/>
    <cellStyle name="40% - Accent4 4" xfId="259"/>
    <cellStyle name="40% - Accent4 5" xfId="260"/>
    <cellStyle name="40% - Accent4 6" xfId="261"/>
    <cellStyle name="40% - Accent4 7" xfId="262"/>
    <cellStyle name="40% - Accent4 8" xfId="263"/>
    <cellStyle name="40% - Accent4 9" xfId="264"/>
    <cellStyle name="40% - Accent5" xfId="35" builtinId="47" customBuiltin="1"/>
    <cellStyle name="40% - Accent5 10" xfId="265"/>
    <cellStyle name="40% - Accent5 11" xfId="266"/>
    <cellStyle name="40% - Accent5 12" xfId="267"/>
    <cellStyle name="40% - Accent5 13" xfId="268"/>
    <cellStyle name="40% - Accent5 14" xfId="269"/>
    <cellStyle name="40% - Accent5 15" xfId="270"/>
    <cellStyle name="40% - Accent5 2" xfId="271"/>
    <cellStyle name="40% - Accent5 3" xfId="272"/>
    <cellStyle name="40% - Accent5 4" xfId="273"/>
    <cellStyle name="40% - Accent5 5" xfId="274"/>
    <cellStyle name="40% - Accent5 6" xfId="275"/>
    <cellStyle name="40% - Accent5 7" xfId="276"/>
    <cellStyle name="40% - Accent5 8" xfId="277"/>
    <cellStyle name="40% - Accent5 9" xfId="278"/>
    <cellStyle name="40% - Accent6" xfId="39" builtinId="51" customBuiltin="1"/>
    <cellStyle name="40% - Accent6 10" xfId="279"/>
    <cellStyle name="40% - Accent6 11" xfId="280"/>
    <cellStyle name="40% - Accent6 12" xfId="281"/>
    <cellStyle name="40% - Accent6 13" xfId="282"/>
    <cellStyle name="40% - Accent6 14" xfId="283"/>
    <cellStyle name="40% - Accent6 15" xfId="284"/>
    <cellStyle name="40% - Accent6 2" xfId="285"/>
    <cellStyle name="40% - Accent6 3" xfId="286"/>
    <cellStyle name="40% - Accent6 4" xfId="287"/>
    <cellStyle name="40% - Accent6 5" xfId="288"/>
    <cellStyle name="40% - Accent6 6" xfId="289"/>
    <cellStyle name="40% - Accent6 7" xfId="290"/>
    <cellStyle name="40% - Accent6 8" xfId="291"/>
    <cellStyle name="40% - Accent6 9" xfId="29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33" builtinId="3"/>
    <cellStyle name="Currency" xfId="334" builtinId="4"/>
    <cellStyle name="Currency 2" xfId="43"/>
    <cellStyle name="Currency 2 2" xfId="45"/>
    <cellStyle name="Currency 2 2 2" xfId="320"/>
    <cellStyle name="Currency 2 3" xfId="46"/>
    <cellStyle name="Currency 2 3 2" xfId="315"/>
    <cellStyle name="Currency 2 4" xfId="47"/>
    <cellStyle name="Currency 2 4 2" xfId="322"/>
    <cellStyle name="Currency 3" xfId="48"/>
    <cellStyle name="Currency 3 2" xfId="330"/>
    <cellStyle name="Currency 3 3" xfId="325"/>
    <cellStyle name="Currency 4" xfId="49"/>
    <cellStyle name="Currency 4 2" xfId="50"/>
    <cellStyle name="Currency 5" xfId="51"/>
    <cellStyle name="Currency 6" xfId="52"/>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332" builtinId="8"/>
    <cellStyle name="Hyperlink 2" xfId="53"/>
    <cellStyle name="Input" xfId="9" builtinId="20" customBuiltin="1"/>
    <cellStyle name="Linked Cell" xfId="12" builtinId="24" customBuiltin="1"/>
    <cellStyle name="Neutral" xfId="8" builtinId="28" customBuiltin="1"/>
    <cellStyle name="Normal" xfId="0" builtinId="0"/>
    <cellStyle name="Normal 10" xfId="54"/>
    <cellStyle name="Normal 10 2" xfId="55"/>
    <cellStyle name="Normal 10 2 2" xfId="56"/>
    <cellStyle name="Normal 10 2 3" xfId="57"/>
    <cellStyle name="Normal 10 3" xfId="58"/>
    <cellStyle name="Normal 10 4"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7" xfId="72"/>
    <cellStyle name="Normal 17 2" xfId="73"/>
    <cellStyle name="Normal 18" xfId="74"/>
    <cellStyle name="Normal 18 2" xfId="75"/>
    <cellStyle name="Normal 19" xfId="76"/>
    <cellStyle name="Normal 19 2" xfId="77"/>
    <cellStyle name="Normal 2" xfId="41"/>
    <cellStyle name="Normal 2 2" xfId="78"/>
    <cellStyle name="Normal 2 2 2" xfId="79"/>
    <cellStyle name="Normal 2 2 3" xfId="80"/>
    <cellStyle name="Normal 2 2 4" xfId="81"/>
    <cellStyle name="Normal 2 2 5" xfId="310"/>
    <cellStyle name="Normal 2 3" xfId="82"/>
    <cellStyle name="Normal 2 3 2" xfId="313"/>
    <cellStyle name="Normal 2 4" xfId="323"/>
    <cellStyle name="Normal 20" xfId="83"/>
    <cellStyle name="Normal 21" xfId="84"/>
    <cellStyle name="Normal 22" xfId="85"/>
    <cellStyle name="Normal 23" xfId="86"/>
    <cellStyle name="Normal 23 2" xfId="87"/>
    <cellStyle name="Normal 24" xfId="88"/>
    <cellStyle name="Normal 24 2" xfId="89"/>
    <cellStyle name="Normal 25" xfId="90"/>
    <cellStyle name="Normal 3" xfId="44"/>
    <cellStyle name="Normal 3 2" xfId="91"/>
    <cellStyle name="Normal 3 2 2" xfId="92"/>
    <cellStyle name="Normal 3 2 3" xfId="319"/>
    <cellStyle name="Normal 3 3" xfId="93"/>
    <cellStyle name="Normal 3 3 2" xfId="94"/>
    <cellStyle name="Normal 3 3 3" xfId="314"/>
    <cellStyle name="Normal 3 4" xfId="95"/>
    <cellStyle name="Normal 3 4 2" xfId="311"/>
    <cellStyle name="Normal 3 5" xfId="308"/>
    <cellStyle name="Normal 4" xfId="96"/>
    <cellStyle name="Normal 4 2" xfId="97"/>
    <cellStyle name="Normal 4 2 2" xfId="98"/>
    <cellStyle name="Normal 4 2 3" xfId="99"/>
    <cellStyle name="Normal 4 2 4" xfId="317"/>
    <cellStyle name="Normal 4 3" xfId="100"/>
    <cellStyle name="Normal 4 3 2" xfId="101"/>
    <cellStyle name="Normal 4 4" xfId="102"/>
    <cellStyle name="Normal 4 5" xfId="103"/>
    <cellStyle name="Normal 4 6" xfId="309"/>
    <cellStyle name="Normal 5" xfId="104"/>
    <cellStyle name="Normal 5 2" xfId="105"/>
    <cellStyle name="Normal 5 2 2" xfId="106"/>
    <cellStyle name="Normal 5 2 3" xfId="107"/>
    <cellStyle name="Normal 5 2 4" xfId="328"/>
    <cellStyle name="Normal 5 3" xfId="108"/>
    <cellStyle name="Normal 5 4" xfId="109"/>
    <cellStyle name="Normal 5 5" xfId="324"/>
    <cellStyle name="Normal 6" xfId="110"/>
    <cellStyle name="Normal 6 2" xfId="111"/>
    <cellStyle name="Normal 6 2 2" xfId="112"/>
    <cellStyle name="Normal 6 3" xfId="113"/>
    <cellStyle name="Normal 6 4" xfId="114"/>
    <cellStyle name="Normal 6 4 2" xfId="115"/>
    <cellStyle name="Normal 6 5" xfId="327"/>
    <cellStyle name="Normal 7" xfId="116"/>
    <cellStyle name="Normal 7 2" xfId="117"/>
    <cellStyle name="Normal 7 3" xfId="118"/>
    <cellStyle name="Normal 8" xfId="119"/>
    <cellStyle name="Normal 9" xfId="120"/>
    <cellStyle name="Normal 9 2" xfId="121"/>
    <cellStyle name="Normal 9 3" xfId="122"/>
    <cellStyle name="Note 10" xfId="293"/>
    <cellStyle name="Note 11" xfId="294"/>
    <cellStyle name="Note 12" xfId="295"/>
    <cellStyle name="Note 13" xfId="296"/>
    <cellStyle name="Note 14" xfId="297"/>
    <cellStyle name="Note 15" xfId="298"/>
    <cellStyle name="Note 16" xfId="299"/>
    <cellStyle name="Note 2" xfId="300"/>
    <cellStyle name="Note 3" xfId="301"/>
    <cellStyle name="Note 4" xfId="302"/>
    <cellStyle name="Note 5" xfId="303"/>
    <cellStyle name="Note 6" xfId="304"/>
    <cellStyle name="Note 7" xfId="305"/>
    <cellStyle name="Note 8" xfId="306"/>
    <cellStyle name="Note 9" xfId="307"/>
    <cellStyle name="Output" xfId="10" builtinId="21" customBuiltin="1"/>
    <cellStyle name="Percent" xfId="331" builtinId="5"/>
    <cellStyle name="Percent 2" xfId="42"/>
    <cellStyle name="Percent 2 2" xfId="321"/>
    <cellStyle name="Percent 2 3" xfId="316"/>
    <cellStyle name="Percent 3" xfId="123"/>
    <cellStyle name="Percent 3 2" xfId="318"/>
    <cellStyle name="Percent 4" xfId="124"/>
    <cellStyle name="Percent 4 2" xfId="312"/>
    <cellStyle name="Percent 5" xfId="326"/>
    <cellStyle name="Percent 5 2" xfId="329"/>
    <cellStyle name="Title" xfId="1" builtinId="15" customBuiltin="1"/>
    <cellStyle name="Total" xfId="16" builtinId="25" customBuiltin="1"/>
    <cellStyle name="Warning Text" xfId="14" builtinId="11" customBuiltin="1"/>
  </cellStyles>
  <dxfs count="12">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9" name="Picture 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86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8" name="Picture 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rve.ky.gov/americorps/Documents/Serve_KY_Budget_Instructions-Cost_Reimbursement.pdf" TargetMode="External"/><Relationship Id="rId1" Type="http://schemas.openxmlformats.org/officeDocument/2006/relationships/hyperlink" Target="https://serve.ky.gov/americorps/Documents/DetailedBudgetInstructionsforCostReimbursementGrants.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rve.ky.gov/americorps/Documents/Serve_KY_Budget_Instructions-Cost_Reimbursement.pdf" TargetMode="External"/><Relationship Id="rId1" Type="http://schemas.openxmlformats.org/officeDocument/2006/relationships/hyperlink" Target="https://serve.ky.gov/americorps/Documents/DetailedBudgetInstructionsforCostReimbursementGrants.pd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3"/>
  <sheetViews>
    <sheetView topLeftCell="A19" workbookViewId="0">
      <selection activeCell="A23" sqref="A23"/>
    </sheetView>
  </sheetViews>
  <sheetFormatPr defaultColWidth="8.85546875" defaultRowHeight="12.75" x14ac:dyDescent="0.2"/>
  <cols>
    <col min="1" max="1" width="184.7109375" style="172" customWidth="1"/>
    <col min="2" max="2" width="14.42578125" style="172" customWidth="1"/>
    <col min="3" max="16384" width="8.85546875" style="172"/>
  </cols>
  <sheetData>
    <row r="1" spans="1:63" x14ac:dyDescent="0.2">
      <c r="A1" s="171" t="s">
        <v>135</v>
      </c>
    </row>
    <row r="2" spans="1:63" x14ac:dyDescent="0.2">
      <c r="A2" s="171"/>
    </row>
    <row r="3" spans="1:63" x14ac:dyDescent="0.2">
      <c r="A3" s="173" t="s">
        <v>136</v>
      </c>
    </row>
    <row r="4" spans="1:63" x14ac:dyDescent="0.2">
      <c r="A4" s="174"/>
    </row>
    <row r="5" spans="1:63" x14ac:dyDescent="0.2">
      <c r="A5" s="171" t="s">
        <v>137</v>
      </c>
    </row>
    <row r="6" spans="1:63" ht="51" x14ac:dyDescent="0.2">
      <c r="A6" s="173" t="s">
        <v>202</v>
      </c>
    </row>
    <row r="7" spans="1:63" ht="25.5" x14ac:dyDescent="0.2">
      <c r="A7" s="216" t="s">
        <v>203</v>
      </c>
    </row>
    <row r="8" spans="1:63" x14ac:dyDescent="0.2">
      <c r="A8" s="174"/>
    </row>
    <row r="9" spans="1:63" x14ac:dyDescent="0.2">
      <c r="A9" s="171" t="s">
        <v>138</v>
      </c>
    </row>
    <row r="10" spans="1:63" ht="51" x14ac:dyDescent="0.2">
      <c r="A10" s="173" t="s">
        <v>139</v>
      </c>
    </row>
    <row r="11" spans="1:63" x14ac:dyDescent="0.2">
      <c r="A11" s="174"/>
    </row>
    <row r="12" spans="1:63" x14ac:dyDescent="0.2">
      <c r="A12" s="171" t="s">
        <v>140</v>
      </c>
    </row>
    <row r="13" spans="1:63" ht="38.25" x14ac:dyDescent="0.2">
      <c r="A13" s="173" t="s">
        <v>141</v>
      </c>
    </row>
    <row r="14" spans="1:63" s="175" customFormat="1" x14ac:dyDescent="0.2">
      <c r="A14" s="171"/>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row>
    <row r="15" spans="1:63" s="178" customFormat="1" x14ac:dyDescent="0.2">
      <c r="A15" s="176" t="s">
        <v>187</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row>
    <row r="16" spans="1:63" s="175" customFormat="1" x14ac:dyDescent="0.2">
      <c r="A16" s="174" t="s">
        <v>142</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row>
    <row r="18" spans="1:63" x14ac:dyDescent="0.2">
      <c r="A18" s="174" t="s">
        <v>143</v>
      </c>
    </row>
    <row r="19" spans="1:63" x14ac:dyDescent="0.2">
      <c r="A19" s="174"/>
    </row>
    <row r="20" spans="1:63" x14ac:dyDescent="0.2">
      <c r="A20" s="171" t="s">
        <v>144</v>
      </c>
    </row>
    <row r="21" spans="1:63" ht="38.25" x14ac:dyDescent="0.2">
      <c r="A21" s="173" t="s">
        <v>145</v>
      </c>
    </row>
    <row r="22" spans="1:63" x14ac:dyDescent="0.2">
      <c r="A22" s="173"/>
    </row>
    <row r="23" spans="1:63" s="178" customFormat="1" x14ac:dyDescent="0.2">
      <c r="A23" s="179" t="s">
        <v>186</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row>
    <row r="24" spans="1:63" s="175" customFormat="1" ht="15" customHeight="1" x14ac:dyDescent="0.2">
      <c r="A24" s="173" t="s">
        <v>146</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row>
    <row r="25" spans="1:63" x14ac:dyDescent="0.2">
      <c r="A25" s="174"/>
    </row>
    <row r="26" spans="1:63" x14ac:dyDescent="0.2">
      <c r="A26" s="171" t="s">
        <v>147</v>
      </c>
    </row>
    <row r="27" spans="1:63" ht="38.25" x14ac:dyDescent="0.2">
      <c r="A27" s="173" t="s">
        <v>148</v>
      </c>
    </row>
    <row r="28" spans="1:63" x14ac:dyDescent="0.2">
      <c r="A28" s="174"/>
    </row>
    <row r="29" spans="1:63" x14ac:dyDescent="0.2">
      <c r="A29" s="171" t="s">
        <v>149</v>
      </c>
    </row>
    <row r="30" spans="1:63" ht="38.25" x14ac:dyDescent="0.2">
      <c r="A30" s="173" t="s">
        <v>223</v>
      </c>
    </row>
    <row r="31" spans="1:63" x14ac:dyDescent="0.2">
      <c r="A31" s="174"/>
    </row>
    <row r="32" spans="1:63" ht="38.25" x14ac:dyDescent="0.2">
      <c r="A32" s="173" t="s">
        <v>150</v>
      </c>
    </row>
    <row r="33" spans="1:1" x14ac:dyDescent="0.2">
      <c r="A33" s="174"/>
    </row>
    <row r="34" spans="1:1" x14ac:dyDescent="0.2">
      <c r="A34" s="171" t="s">
        <v>151</v>
      </c>
    </row>
    <row r="35" spans="1:1" x14ac:dyDescent="0.2">
      <c r="A35" s="173" t="s">
        <v>152</v>
      </c>
    </row>
    <row r="36" spans="1:1" x14ac:dyDescent="0.2">
      <c r="A36" s="171"/>
    </row>
    <row r="37" spans="1:1" x14ac:dyDescent="0.2">
      <c r="A37" s="171" t="s">
        <v>153</v>
      </c>
    </row>
    <row r="38" spans="1:1" ht="25.5" x14ac:dyDescent="0.2">
      <c r="A38" s="173" t="s">
        <v>154</v>
      </c>
    </row>
    <row r="39" spans="1:1" x14ac:dyDescent="0.2">
      <c r="A39" s="174"/>
    </row>
    <row r="40" spans="1:1" x14ac:dyDescent="0.2">
      <c r="A40" s="171" t="s">
        <v>155</v>
      </c>
    </row>
    <row r="41" spans="1:1" ht="25.5" x14ac:dyDescent="0.2">
      <c r="A41" s="173" t="s">
        <v>156</v>
      </c>
    </row>
    <row r="42" spans="1:1" x14ac:dyDescent="0.2">
      <c r="A42" s="171"/>
    </row>
    <row r="43" spans="1:1" x14ac:dyDescent="0.2">
      <c r="A43" s="171" t="s">
        <v>157</v>
      </c>
    </row>
    <row r="44" spans="1:1" ht="38.25" x14ac:dyDescent="0.2">
      <c r="A44" s="173" t="s">
        <v>158</v>
      </c>
    </row>
    <row r="45" spans="1:1" x14ac:dyDescent="0.2">
      <c r="A45" s="174"/>
    </row>
    <row r="46" spans="1:1" x14ac:dyDescent="0.2">
      <c r="A46" s="171" t="s">
        <v>159</v>
      </c>
    </row>
    <row r="47" spans="1:1" x14ac:dyDescent="0.2">
      <c r="A47" s="174" t="s">
        <v>160</v>
      </c>
    </row>
    <row r="48" spans="1:1" ht="25.5" x14ac:dyDescent="0.2">
      <c r="A48" s="180" t="s">
        <v>204</v>
      </c>
    </row>
    <row r="49" spans="1:1" ht="25.5" x14ac:dyDescent="0.2">
      <c r="A49" s="180" t="s">
        <v>205</v>
      </c>
    </row>
    <row r="50" spans="1:1" ht="25.5" x14ac:dyDescent="0.2">
      <c r="A50" s="180" t="s">
        <v>206</v>
      </c>
    </row>
    <row r="51" spans="1:1" x14ac:dyDescent="0.2">
      <c r="A51" s="180" t="s">
        <v>207</v>
      </c>
    </row>
    <row r="52" spans="1:1" x14ac:dyDescent="0.2">
      <c r="A52" s="174"/>
    </row>
    <row r="53" spans="1:1" x14ac:dyDescent="0.2">
      <c r="A53" s="171" t="s">
        <v>161</v>
      </c>
    </row>
    <row r="54" spans="1:1" x14ac:dyDescent="0.2">
      <c r="A54" s="174" t="s">
        <v>162</v>
      </c>
    </row>
    <row r="55" spans="1:1" x14ac:dyDescent="0.2">
      <c r="A55" s="174"/>
    </row>
    <row r="56" spans="1:1" x14ac:dyDescent="0.2">
      <c r="A56" s="181" t="s">
        <v>8</v>
      </c>
    </row>
    <row r="57" spans="1:1" ht="25.5" x14ac:dyDescent="0.2">
      <c r="A57" s="173" t="s">
        <v>163</v>
      </c>
    </row>
    <row r="58" spans="1:1" x14ac:dyDescent="0.2">
      <c r="A58" s="174"/>
    </row>
    <row r="59" spans="1:1" x14ac:dyDescent="0.2">
      <c r="A59" s="174" t="s">
        <v>164</v>
      </c>
    </row>
    <row r="60" spans="1:1" x14ac:dyDescent="0.2">
      <c r="A60" s="171"/>
    </row>
    <row r="61" spans="1:1" x14ac:dyDescent="0.2">
      <c r="A61" s="171" t="s">
        <v>9</v>
      </c>
    </row>
    <row r="62" spans="1:1" x14ac:dyDescent="0.2">
      <c r="A62" s="174" t="s">
        <v>165</v>
      </c>
    </row>
    <row r="63" spans="1:1" x14ac:dyDescent="0.2">
      <c r="A63" s="174"/>
    </row>
    <row r="64" spans="1:1" ht="25.5" x14ac:dyDescent="0.2">
      <c r="A64" s="182" t="s">
        <v>166</v>
      </c>
    </row>
    <row r="65" spans="1:1" x14ac:dyDescent="0.2">
      <c r="A65" s="182"/>
    </row>
    <row r="66" spans="1:1" ht="38.25" x14ac:dyDescent="0.2">
      <c r="A66" s="183" t="s">
        <v>167</v>
      </c>
    </row>
    <row r="67" spans="1:1" x14ac:dyDescent="0.2">
      <c r="A67" s="183"/>
    </row>
    <row r="68" spans="1:1" ht="51" x14ac:dyDescent="0.2">
      <c r="A68" s="182" t="s">
        <v>168</v>
      </c>
    </row>
    <row r="69" spans="1:1" x14ac:dyDescent="0.2">
      <c r="A69" s="182"/>
    </row>
    <row r="70" spans="1:1" ht="38.25" x14ac:dyDescent="0.2">
      <c r="A70" s="183" t="s">
        <v>169</v>
      </c>
    </row>
    <row r="71" spans="1:1" x14ac:dyDescent="0.2">
      <c r="A71" s="184"/>
    </row>
    <row r="72" spans="1:1" x14ac:dyDescent="0.2">
      <c r="A72" s="171" t="s">
        <v>170</v>
      </c>
    </row>
    <row r="73" spans="1:1" x14ac:dyDescent="0.2">
      <c r="A73" s="181" t="s">
        <v>171</v>
      </c>
    </row>
    <row r="74" spans="1:1" ht="38.25" x14ac:dyDescent="0.2">
      <c r="A74" s="173" t="s">
        <v>172</v>
      </c>
    </row>
    <row r="75" spans="1:1" x14ac:dyDescent="0.2">
      <c r="A75" s="171" t="s">
        <v>173</v>
      </c>
    </row>
    <row r="76" spans="1:1" ht="27" x14ac:dyDescent="0.2">
      <c r="A76" s="173" t="s">
        <v>174</v>
      </c>
    </row>
    <row r="77" spans="1:1" x14ac:dyDescent="0.2">
      <c r="A77" s="173"/>
    </row>
    <row r="78" spans="1:1" x14ac:dyDescent="0.2">
      <c r="A78" s="171" t="s">
        <v>175</v>
      </c>
    </row>
    <row r="79" spans="1:1" x14ac:dyDescent="0.2">
      <c r="A79" s="171" t="s">
        <v>176</v>
      </c>
    </row>
    <row r="80" spans="1:1" ht="38.25" x14ac:dyDescent="0.2">
      <c r="A80" s="185" t="s">
        <v>188</v>
      </c>
    </row>
    <row r="81" spans="1:1" x14ac:dyDescent="0.2">
      <c r="A81" s="173"/>
    </row>
    <row r="82" spans="1:1" ht="38.25" x14ac:dyDescent="0.2">
      <c r="A82" s="186" t="s">
        <v>177</v>
      </c>
    </row>
    <row r="83" spans="1:1" x14ac:dyDescent="0.2">
      <c r="A83" s="187"/>
    </row>
    <row r="84" spans="1:1" x14ac:dyDescent="0.2">
      <c r="A84" s="188" t="s">
        <v>194</v>
      </c>
    </row>
    <row r="85" spans="1:1" x14ac:dyDescent="0.2">
      <c r="A85" s="189"/>
    </row>
    <row r="86" spans="1:1" x14ac:dyDescent="0.2">
      <c r="A86" s="190" t="s">
        <v>195</v>
      </c>
    </row>
    <row r="87" spans="1:1" x14ac:dyDescent="0.2">
      <c r="A87" s="188" t="s">
        <v>196</v>
      </c>
    </row>
    <row r="88" spans="1:1" x14ac:dyDescent="0.2">
      <c r="A88" s="189"/>
    </row>
    <row r="89" spans="1:1" ht="25.5" x14ac:dyDescent="0.2">
      <c r="A89" s="188" t="s">
        <v>197</v>
      </c>
    </row>
    <row r="90" spans="1:1" x14ac:dyDescent="0.2">
      <c r="A90" s="189"/>
    </row>
    <row r="91" spans="1:1" x14ac:dyDescent="0.2">
      <c r="A91" s="189" t="s">
        <v>198</v>
      </c>
    </row>
    <row r="92" spans="1:1" x14ac:dyDescent="0.2">
      <c r="A92" s="189" t="s">
        <v>199</v>
      </c>
    </row>
    <row r="93" spans="1:1" x14ac:dyDescent="0.2">
      <c r="A93" s="191"/>
    </row>
    <row r="94" spans="1:1" ht="17.25" customHeight="1" x14ac:dyDescent="0.2">
      <c r="A94" s="208" t="s">
        <v>178</v>
      </c>
    </row>
    <row r="95" spans="1:1" x14ac:dyDescent="0.2">
      <c r="A95" s="209" t="s">
        <v>179</v>
      </c>
    </row>
    <row r="96" spans="1:1" x14ac:dyDescent="0.2">
      <c r="A96" s="173"/>
    </row>
    <row r="97" spans="1:1" x14ac:dyDescent="0.2">
      <c r="A97" s="171" t="s">
        <v>180</v>
      </c>
    </row>
    <row r="98" spans="1:1" ht="51" x14ac:dyDescent="0.2">
      <c r="A98" s="173" t="s">
        <v>181</v>
      </c>
    </row>
    <row r="99" spans="1:1" x14ac:dyDescent="0.2">
      <c r="A99" s="174"/>
    </row>
    <row r="100" spans="1:1" ht="25.5" x14ac:dyDescent="0.2">
      <c r="A100" s="173" t="s">
        <v>182</v>
      </c>
    </row>
    <row r="101" spans="1:1" x14ac:dyDescent="0.2">
      <c r="A101" s="174"/>
    </row>
    <row r="102" spans="1:1" x14ac:dyDescent="0.2">
      <c r="A102" s="192" t="s">
        <v>183</v>
      </c>
    </row>
    <row r="103" spans="1:1" x14ac:dyDescent="0.2">
      <c r="A103" s="188" t="s">
        <v>200</v>
      </c>
    </row>
    <row r="104" spans="1:1" x14ac:dyDescent="0.2">
      <c r="A104" s="191"/>
    </row>
    <row r="105" spans="1:1" ht="38.25" x14ac:dyDescent="0.2">
      <c r="A105" s="188" t="s">
        <v>201</v>
      </c>
    </row>
    <row r="106" spans="1:1" x14ac:dyDescent="0.2">
      <c r="A106" s="189"/>
    </row>
    <row r="107" spans="1:1" x14ac:dyDescent="0.2">
      <c r="A107" s="189" t="s">
        <v>198</v>
      </c>
    </row>
    <row r="108" spans="1:1" x14ac:dyDescent="0.2">
      <c r="A108" s="189" t="s">
        <v>199</v>
      </c>
    </row>
    <row r="109" spans="1:1" x14ac:dyDescent="0.2">
      <c r="A109" s="193"/>
    </row>
    <row r="110" spans="1:1" s="194" customFormat="1" ht="29.25" customHeight="1" x14ac:dyDescent="0.2">
      <c r="A110" s="209" t="s">
        <v>184</v>
      </c>
    </row>
    <row r="111" spans="1:1" x14ac:dyDescent="0.2">
      <c r="A111" s="174"/>
    </row>
    <row r="112" spans="1:1" x14ac:dyDescent="0.2">
      <c r="A112" s="171" t="s">
        <v>33</v>
      </c>
    </row>
    <row r="113" spans="1:1" ht="38.25" x14ac:dyDescent="0.2">
      <c r="A113" s="186" t="s">
        <v>185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tabSelected="1" topLeftCell="A65" zoomScaleNormal="100" zoomScalePageLayoutView="125" workbookViewId="0">
      <selection activeCell="G85" sqref="G85:G86"/>
    </sheetView>
  </sheetViews>
  <sheetFormatPr defaultColWidth="8.85546875" defaultRowHeight="14.25" x14ac:dyDescent="0.25"/>
  <cols>
    <col min="1" max="1" width="35" style="41" bestFit="1" customWidth="1"/>
    <col min="2" max="2" width="35" style="41" customWidth="1"/>
    <col min="3" max="3" width="11.85546875" style="41" customWidth="1"/>
    <col min="4" max="4" width="13" style="41" customWidth="1"/>
    <col min="5" max="5" width="13.140625" style="41" customWidth="1"/>
    <col min="6" max="6" width="18.140625" style="41" customWidth="1"/>
    <col min="7" max="7" width="20.5703125" style="47" customWidth="1"/>
    <col min="8" max="8" width="27.5703125" style="41" customWidth="1"/>
    <col min="9" max="9" width="5.7109375" style="41" bestFit="1" customWidth="1"/>
    <col min="10" max="10" width="13" style="41" customWidth="1"/>
    <col min="11" max="11" width="7.42578125" style="41" customWidth="1"/>
    <col min="12" max="12" width="9.42578125" style="41" bestFit="1" customWidth="1"/>
    <col min="13" max="13" width="12.42578125" style="41" bestFit="1" customWidth="1"/>
    <col min="14" max="16384" width="8.85546875" style="41"/>
  </cols>
  <sheetData>
    <row r="1" spans="1:7" ht="30" customHeight="1" x14ac:dyDescent="0.25">
      <c r="A1" s="227" t="s">
        <v>86</v>
      </c>
      <c r="B1" s="228"/>
      <c r="C1" s="228"/>
      <c r="D1" s="228"/>
      <c r="E1" s="228"/>
      <c r="G1" s="89" t="s">
        <v>103</v>
      </c>
    </row>
    <row r="2" spans="1:7" ht="15" thickBot="1" x14ac:dyDescent="0.3">
      <c r="A2" s="33"/>
      <c r="B2" s="33"/>
      <c r="C2" s="32" t="s">
        <v>0</v>
      </c>
      <c r="D2" s="32" t="s">
        <v>1</v>
      </c>
      <c r="E2" s="32" t="s">
        <v>2</v>
      </c>
      <c r="G2" s="87" t="s">
        <v>0</v>
      </c>
    </row>
    <row r="3" spans="1:7" ht="16.5" thickBot="1" x14ac:dyDescent="0.3">
      <c r="A3" s="230" t="s">
        <v>3</v>
      </c>
      <c r="B3" s="231"/>
      <c r="C3" s="231"/>
      <c r="D3" s="231"/>
      <c r="E3" s="232"/>
      <c r="G3" s="88" t="s">
        <v>102</v>
      </c>
    </row>
    <row r="4" spans="1:7" ht="25.5" x14ac:dyDescent="0.25">
      <c r="A4" s="42" t="s">
        <v>34</v>
      </c>
      <c r="B4" s="31" t="s">
        <v>90</v>
      </c>
      <c r="C4" s="30" t="s">
        <v>30</v>
      </c>
      <c r="D4" s="29" t="s">
        <v>31</v>
      </c>
      <c r="E4" s="43" t="s">
        <v>32</v>
      </c>
    </row>
    <row r="5" spans="1:7" ht="25.5" x14ac:dyDescent="0.25">
      <c r="A5" s="28" t="s">
        <v>61</v>
      </c>
      <c r="B5" s="45" t="s">
        <v>81</v>
      </c>
      <c r="C5" s="27">
        <v>8000</v>
      </c>
      <c r="D5" s="27">
        <v>27000</v>
      </c>
      <c r="E5" s="46">
        <f>C5+D5</f>
        <v>35000</v>
      </c>
      <c r="F5" s="47"/>
    </row>
    <row r="6" spans="1:7" x14ac:dyDescent="0.25">
      <c r="A6" s="28"/>
      <c r="B6" s="45"/>
      <c r="C6" s="27">
        <v>0</v>
      </c>
      <c r="D6" s="27">
        <v>0</v>
      </c>
      <c r="E6" s="46">
        <f>C6+D6</f>
        <v>0</v>
      </c>
    </row>
    <row r="7" spans="1:7" ht="15" thickBot="1" x14ac:dyDescent="0.3">
      <c r="A7" s="225" t="s">
        <v>21</v>
      </c>
      <c r="B7" s="226"/>
      <c r="C7" s="26">
        <f>SUM(C5:C6)</f>
        <v>8000</v>
      </c>
      <c r="D7" s="3">
        <f>SUM(D5:D6)</f>
        <v>27000</v>
      </c>
      <c r="E7" s="49">
        <f>C7+D7</f>
        <v>35000</v>
      </c>
    </row>
    <row r="8" spans="1:7" ht="25.5" x14ac:dyDescent="0.25">
      <c r="A8" s="42" t="s">
        <v>17</v>
      </c>
      <c r="B8" s="25" t="s">
        <v>18</v>
      </c>
      <c r="C8" s="30" t="s">
        <v>30</v>
      </c>
      <c r="D8" s="29" t="s">
        <v>31</v>
      </c>
      <c r="E8" s="43" t="s">
        <v>32</v>
      </c>
    </row>
    <row r="9" spans="1:7" ht="38.25" x14ac:dyDescent="0.25">
      <c r="A9" s="44" t="s">
        <v>80</v>
      </c>
      <c r="B9" s="45" t="s">
        <v>82</v>
      </c>
      <c r="C9" s="27">
        <v>0</v>
      </c>
      <c r="D9" s="27">
        <f>35000*27.7%</f>
        <v>9694.9999999999982</v>
      </c>
      <c r="E9" s="46">
        <f>C9+D9</f>
        <v>9694.9999999999982</v>
      </c>
    </row>
    <row r="10" spans="1:7" x14ac:dyDescent="0.25">
      <c r="A10" s="24"/>
      <c r="B10" s="50"/>
      <c r="C10" s="27">
        <v>0</v>
      </c>
      <c r="D10" s="27">
        <v>0</v>
      </c>
      <c r="E10" s="46">
        <f>C10+D10</f>
        <v>0</v>
      </c>
    </row>
    <row r="11" spans="1:7" x14ac:dyDescent="0.25">
      <c r="A11" s="24"/>
      <c r="B11" s="50"/>
      <c r="C11" s="27">
        <v>0</v>
      </c>
      <c r="D11" s="27">
        <v>0</v>
      </c>
      <c r="E11" s="46">
        <f>C11+D11</f>
        <v>0</v>
      </c>
    </row>
    <row r="12" spans="1:7" ht="15" thickBot="1" x14ac:dyDescent="0.3">
      <c r="A12" s="225" t="s">
        <v>24</v>
      </c>
      <c r="B12" s="226"/>
      <c r="C12" s="26">
        <f>SUM(C9:C11)</f>
        <v>0</v>
      </c>
      <c r="D12" s="3">
        <f>SUM(D9:D11)</f>
        <v>9694.9999999999982</v>
      </c>
      <c r="E12" s="49">
        <f>C12+D12</f>
        <v>9694.9999999999982</v>
      </c>
    </row>
    <row r="13" spans="1:7" ht="15" thickBot="1" x14ac:dyDescent="0.3">
      <c r="A13" s="51" t="s">
        <v>4</v>
      </c>
      <c r="B13" s="52"/>
      <c r="C13" s="53"/>
      <c r="D13" s="54" t="s">
        <v>5</v>
      </c>
      <c r="E13" s="55"/>
    </row>
    <row r="14" spans="1:7" x14ac:dyDescent="0.25">
      <c r="A14" s="56" t="s">
        <v>19</v>
      </c>
      <c r="B14" s="25" t="s">
        <v>18</v>
      </c>
      <c r="C14" s="30" t="s">
        <v>30</v>
      </c>
      <c r="D14" s="29" t="s">
        <v>31</v>
      </c>
      <c r="E14" s="43" t="s">
        <v>32</v>
      </c>
    </row>
    <row r="15" spans="1:7" ht="28.5" customHeight="1" x14ac:dyDescent="0.25">
      <c r="A15" s="23" t="s">
        <v>51</v>
      </c>
      <c r="B15" s="57" t="s">
        <v>65</v>
      </c>
      <c r="C15" s="27">
        <v>0</v>
      </c>
      <c r="D15" s="27">
        <v>550</v>
      </c>
      <c r="E15" s="46">
        <f>C15+D15</f>
        <v>550</v>
      </c>
    </row>
    <row r="16" spans="1:7" ht="51" x14ac:dyDescent="0.25">
      <c r="A16" s="23" t="s">
        <v>50</v>
      </c>
      <c r="B16" s="57" t="s">
        <v>95</v>
      </c>
      <c r="C16" s="27">
        <f>575+300+120+375+100</f>
        <v>1470</v>
      </c>
      <c r="D16" s="27">
        <v>0</v>
      </c>
      <c r="E16" s="46">
        <f t="shared" ref="E16" si="0">C16+D16</f>
        <v>1470</v>
      </c>
    </row>
    <row r="17" spans="1:6" x14ac:dyDescent="0.25">
      <c r="A17" s="23"/>
      <c r="B17" s="57"/>
      <c r="C17" s="27">
        <v>0</v>
      </c>
      <c r="D17" s="27">
        <v>0</v>
      </c>
      <c r="E17" s="46">
        <v>0</v>
      </c>
    </row>
    <row r="18" spans="1:6" x14ac:dyDescent="0.25">
      <c r="A18" s="23"/>
      <c r="B18" s="22"/>
      <c r="C18" s="62">
        <v>0</v>
      </c>
      <c r="D18" s="63">
        <v>0</v>
      </c>
      <c r="E18" s="46">
        <f>C18+D18</f>
        <v>0</v>
      </c>
    </row>
    <row r="19" spans="1:6" ht="15" thickBot="1" x14ac:dyDescent="0.3">
      <c r="A19" s="225" t="s">
        <v>22</v>
      </c>
      <c r="B19" s="229"/>
      <c r="C19" s="21">
        <f>SUM(C15:C18)</f>
        <v>1470</v>
      </c>
      <c r="D19" s="48">
        <f>SUM(D15:D18)</f>
        <v>550</v>
      </c>
      <c r="E19" s="49">
        <f>C19+D19</f>
        <v>2020</v>
      </c>
    </row>
    <row r="20" spans="1:6" x14ac:dyDescent="0.25">
      <c r="A20" s="56" t="s">
        <v>20</v>
      </c>
      <c r="B20" s="25" t="s">
        <v>18</v>
      </c>
      <c r="C20" s="30" t="s">
        <v>30</v>
      </c>
      <c r="D20" s="29" t="s">
        <v>31</v>
      </c>
      <c r="E20" s="43" t="s">
        <v>32</v>
      </c>
    </row>
    <row r="21" spans="1:6" x14ac:dyDescent="0.25">
      <c r="A21" s="20" t="s">
        <v>63</v>
      </c>
      <c r="B21" s="57" t="s">
        <v>69</v>
      </c>
      <c r="C21" s="27">
        <v>0</v>
      </c>
      <c r="D21" s="27">
        <v>1350</v>
      </c>
      <c r="E21" s="46">
        <f>C21+D21</f>
        <v>1350</v>
      </c>
    </row>
    <row r="22" spans="1:6" x14ac:dyDescent="0.25">
      <c r="A22" s="19"/>
      <c r="B22" s="59"/>
      <c r="C22" s="27"/>
      <c r="D22" s="27"/>
      <c r="E22" s="46">
        <f>C22+D22</f>
        <v>0</v>
      </c>
    </row>
    <row r="23" spans="1:6" x14ac:dyDescent="0.25">
      <c r="A23" s="18"/>
      <c r="B23" s="59"/>
      <c r="C23" s="27"/>
      <c r="D23" s="27"/>
      <c r="E23" s="61">
        <f>C23+D23</f>
        <v>0</v>
      </c>
    </row>
    <row r="24" spans="1:6" x14ac:dyDescent="0.25">
      <c r="A24" s="60"/>
      <c r="B24" s="59"/>
      <c r="C24" s="27"/>
      <c r="D24" s="27"/>
      <c r="E24" s="61">
        <f>C24+D24</f>
        <v>0</v>
      </c>
    </row>
    <row r="25" spans="1:6" ht="15" thickBot="1" x14ac:dyDescent="0.3">
      <c r="A25" s="225" t="s">
        <v>23</v>
      </c>
      <c r="B25" s="226"/>
      <c r="C25" s="26">
        <f>SUM(C21:C24)</f>
        <v>0</v>
      </c>
      <c r="D25" s="3">
        <f>SUM(D21:D24)</f>
        <v>1350</v>
      </c>
      <c r="E25" s="49">
        <f>C25+D25</f>
        <v>1350</v>
      </c>
    </row>
    <row r="26" spans="1:6" ht="25.5" x14ac:dyDescent="0.25">
      <c r="A26" s="42" t="s">
        <v>35</v>
      </c>
      <c r="B26" s="17" t="s">
        <v>18</v>
      </c>
      <c r="C26" s="30" t="s">
        <v>30</v>
      </c>
      <c r="D26" s="29" t="s">
        <v>31</v>
      </c>
      <c r="E26" s="43" t="s">
        <v>32</v>
      </c>
    </row>
    <row r="27" spans="1:6" x14ac:dyDescent="0.25">
      <c r="A27" s="233" t="s">
        <v>91</v>
      </c>
      <c r="B27" s="234"/>
      <c r="C27" s="27">
        <v>0</v>
      </c>
      <c r="D27" s="27">
        <v>0</v>
      </c>
      <c r="E27" s="46">
        <f>C27+D27</f>
        <v>0</v>
      </c>
    </row>
    <row r="28" spans="1:6" x14ac:dyDescent="0.25">
      <c r="A28" s="24"/>
      <c r="B28" s="50"/>
      <c r="C28" s="27">
        <v>0</v>
      </c>
      <c r="D28" s="27">
        <v>0</v>
      </c>
      <c r="E28" s="46">
        <f>C28+D28</f>
        <v>0</v>
      </c>
    </row>
    <row r="29" spans="1:6" ht="15" thickBot="1" x14ac:dyDescent="0.3">
      <c r="A29" s="225" t="s">
        <v>25</v>
      </c>
      <c r="B29" s="229"/>
      <c r="C29" s="26">
        <f>SUM(C27:C28)</f>
        <v>0</v>
      </c>
      <c r="D29" s="3">
        <f>SUM(D27:D28)</f>
        <v>0</v>
      </c>
      <c r="E29" s="49">
        <f>C29+D29</f>
        <v>0</v>
      </c>
    </row>
    <row r="30" spans="1:6" x14ac:dyDescent="0.25">
      <c r="A30" s="42" t="s">
        <v>36</v>
      </c>
      <c r="B30" s="25" t="s">
        <v>18</v>
      </c>
      <c r="C30" s="30" t="s">
        <v>30</v>
      </c>
      <c r="D30" s="29" t="s">
        <v>31</v>
      </c>
      <c r="E30" s="43" t="s">
        <v>32</v>
      </c>
    </row>
    <row r="31" spans="1:6" ht="38.25" x14ac:dyDescent="0.25">
      <c r="A31" s="28" t="s">
        <v>47</v>
      </c>
      <c r="B31" s="45" t="s">
        <v>92</v>
      </c>
      <c r="C31" s="27">
        <v>0</v>
      </c>
      <c r="D31" s="27">
        <f>200*12</f>
        <v>2400</v>
      </c>
      <c r="E31" s="46">
        <f t="shared" ref="E31:E35" si="1">C31+D31</f>
        <v>2400</v>
      </c>
    </row>
    <row r="32" spans="1:6" x14ac:dyDescent="0.25">
      <c r="A32" s="28" t="s">
        <v>62</v>
      </c>
      <c r="B32" s="45" t="s">
        <v>54</v>
      </c>
      <c r="C32" s="27">
        <v>450</v>
      </c>
      <c r="D32" s="27">
        <v>500</v>
      </c>
      <c r="E32" s="46">
        <f t="shared" si="1"/>
        <v>950</v>
      </c>
      <c r="F32" s="64"/>
    </row>
    <row r="33" spans="1:6" ht="25.5" x14ac:dyDescent="0.25">
      <c r="A33" s="28" t="s">
        <v>66</v>
      </c>
      <c r="B33" s="45" t="s">
        <v>67</v>
      </c>
      <c r="C33" s="27">
        <v>0</v>
      </c>
      <c r="D33" s="27">
        <f>50*20</f>
        <v>1000</v>
      </c>
      <c r="E33" s="46">
        <f t="shared" si="1"/>
        <v>1000</v>
      </c>
      <c r="F33" s="64"/>
    </row>
    <row r="34" spans="1:6" x14ac:dyDescent="0.25">
      <c r="A34" s="24"/>
      <c r="B34" s="50"/>
      <c r="C34" s="27"/>
      <c r="D34" s="27"/>
      <c r="E34" s="46">
        <f t="shared" si="1"/>
        <v>0</v>
      </c>
    </row>
    <row r="35" spans="1:6" ht="15" thickBot="1" x14ac:dyDescent="0.3">
      <c r="A35" s="225" t="s">
        <v>26</v>
      </c>
      <c r="B35" s="226"/>
      <c r="C35" s="26">
        <f>SUM(C31:C34)</f>
        <v>450</v>
      </c>
      <c r="D35" s="3">
        <f>SUM(D31:D34)</f>
        <v>3900</v>
      </c>
      <c r="E35" s="49">
        <f t="shared" si="1"/>
        <v>4350</v>
      </c>
    </row>
    <row r="36" spans="1:6" ht="25.5" x14ac:dyDescent="0.25">
      <c r="A36" s="42" t="s">
        <v>96</v>
      </c>
      <c r="B36" s="25" t="s">
        <v>18</v>
      </c>
      <c r="C36" s="30" t="s">
        <v>30</v>
      </c>
      <c r="D36" s="29" t="s">
        <v>31</v>
      </c>
      <c r="E36" s="43" t="s">
        <v>32</v>
      </c>
    </row>
    <row r="37" spans="1:6" x14ac:dyDescent="0.25">
      <c r="A37" s="65"/>
      <c r="B37" s="45"/>
      <c r="C37" s="27">
        <v>0</v>
      </c>
      <c r="D37" s="27">
        <v>0</v>
      </c>
      <c r="E37" s="46">
        <f>C37+D37</f>
        <v>0</v>
      </c>
    </row>
    <row r="38" spans="1:6" x14ac:dyDescent="0.25">
      <c r="A38" s="24"/>
      <c r="B38" s="50"/>
      <c r="C38" s="27"/>
      <c r="D38" s="27"/>
      <c r="E38" s="46">
        <f>C38+D38</f>
        <v>0</v>
      </c>
    </row>
    <row r="39" spans="1:6" ht="15" thickBot="1" x14ac:dyDescent="0.3">
      <c r="A39" s="225" t="s">
        <v>97</v>
      </c>
      <c r="B39" s="226"/>
      <c r="C39" s="26">
        <f>SUM(C37:C38)</f>
        <v>0</v>
      </c>
      <c r="D39" s="3">
        <f>SUM(D37:D38)</f>
        <v>0</v>
      </c>
      <c r="E39" s="49">
        <f>C39+D39</f>
        <v>0</v>
      </c>
    </row>
    <row r="40" spans="1:6" ht="15" thickBot="1" x14ac:dyDescent="0.3">
      <c r="A40" s="51" t="s">
        <v>6</v>
      </c>
      <c r="B40" s="52"/>
      <c r="C40" s="53"/>
      <c r="D40" s="54"/>
      <c r="E40" s="66"/>
    </row>
    <row r="41" spans="1:6" x14ac:dyDescent="0.25">
      <c r="A41" s="56" t="s">
        <v>37</v>
      </c>
      <c r="B41" s="25" t="s">
        <v>18</v>
      </c>
      <c r="C41" s="30" t="s">
        <v>30</v>
      </c>
      <c r="D41" s="29" t="s">
        <v>31</v>
      </c>
      <c r="E41" s="43" t="s">
        <v>32</v>
      </c>
    </row>
    <row r="42" spans="1:6" x14ac:dyDescent="0.25">
      <c r="A42" s="23" t="s">
        <v>68</v>
      </c>
      <c r="B42" s="57" t="s">
        <v>83</v>
      </c>
      <c r="C42" s="27">
        <v>0</v>
      </c>
      <c r="D42" s="27">
        <f>300*2</f>
        <v>600</v>
      </c>
      <c r="E42" s="46">
        <f>C42+D42</f>
        <v>600</v>
      </c>
    </row>
    <row r="43" spans="1:6" x14ac:dyDescent="0.25">
      <c r="A43" s="16"/>
      <c r="B43" s="59"/>
      <c r="C43" s="27">
        <v>0</v>
      </c>
      <c r="D43" s="27">
        <v>0</v>
      </c>
      <c r="E43" s="46">
        <f>C43+D43</f>
        <v>0</v>
      </c>
    </row>
    <row r="44" spans="1:6" ht="15" thickBot="1" x14ac:dyDescent="0.3">
      <c r="A44" s="225" t="s">
        <v>27</v>
      </c>
      <c r="B44" s="226"/>
      <c r="C44" s="26">
        <f>SUM(C42:C43)</f>
        <v>0</v>
      </c>
      <c r="D44" s="3">
        <f>SUM(D42:D43)</f>
        <v>600</v>
      </c>
      <c r="E44" s="49">
        <f t="shared" ref="E44:E57" si="2">C44+D44</f>
        <v>600</v>
      </c>
    </row>
    <row r="45" spans="1:6" x14ac:dyDescent="0.25">
      <c r="A45" s="56" t="s">
        <v>38</v>
      </c>
      <c r="B45" s="25" t="s">
        <v>18</v>
      </c>
      <c r="C45" s="30" t="s">
        <v>30</v>
      </c>
      <c r="D45" s="29" t="s">
        <v>31</v>
      </c>
      <c r="E45" s="43" t="s">
        <v>32</v>
      </c>
    </row>
    <row r="46" spans="1:6" ht="25.5" x14ac:dyDescent="0.25">
      <c r="A46" s="23" t="s">
        <v>63</v>
      </c>
      <c r="B46" s="58" t="s">
        <v>64</v>
      </c>
      <c r="C46" s="27">
        <v>0</v>
      </c>
      <c r="D46" s="27">
        <f>(150*20)</f>
        <v>3000</v>
      </c>
      <c r="E46" s="46">
        <f>C46+D46</f>
        <v>3000</v>
      </c>
      <c r="F46" s="64"/>
    </row>
    <row r="47" spans="1:6" x14ac:dyDescent="0.25">
      <c r="A47" s="23"/>
      <c r="B47" s="58"/>
      <c r="C47" s="27"/>
      <c r="D47" s="27"/>
      <c r="E47" s="46">
        <f>C47+D47</f>
        <v>0</v>
      </c>
      <c r="F47" s="64"/>
    </row>
    <row r="48" spans="1:6" ht="15" thickBot="1" x14ac:dyDescent="0.3">
      <c r="A48" s="225" t="s">
        <v>28</v>
      </c>
      <c r="B48" s="229"/>
      <c r="C48" s="26">
        <f>SUM(C46:C46)</f>
        <v>0</v>
      </c>
      <c r="D48" s="3">
        <f>SUM(D46:D46)</f>
        <v>3000</v>
      </c>
      <c r="E48" s="49">
        <f t="shared" si="2"/>
        <v>3000</v>
      </c>
    </row>
    <row r="49" spans="1:11" x14ac:dyDescent="0.25">
      <c r="A49" s="42" t="s">
        <v>39</v>
      </c>
      <c r="B49" s="25" t="s">
        <v>18</v>
      </c>
      <c r="C49" s="30" t="s">
        <v>30</v>
      </c>
      <c r="D49" s="29" t="s">
        <v>31</v>
      </c>
      <c r="E49" s="43" t="s">
        <v>32</v>
      </c>
    </row>
    <row r="50" spans="1:11" x14ac:dyDescent="0.25">
      <c r="A50" s="28" t="s">
        <v>70</v>
      </c>
      <c r="B50" s="45" t="s">
        <v>71</v>
      </c>
      <c r="C50" s="27">
        <v>0</v>
      </c>
      <c r="D50" s="27">
        <v>1000</v>
      </c>
      <c r="E50" s="46">
        <f t="shared" si="2"/>
        <v>1000</v>
      </c>
    </row>
    <row r="51" spans="1:11" ht="15" thickBot="1" x14ac:dyDescent="0.3">
      <c r="A51" s="225" t="s">
        <v>29</v>
      </c>
      <c r="B51" s="229"/>
      <c r="C51" s="26">
        <f>SUM(C50)</f>
        <v>0</v>
      </c>
      <c r="D51" s="26">
        <f>SUM(D50)</f>
        <v>1000</v>
      </c>
      <c r="E51" s="49">
        <f>C51+D51</f>
        <v>1000</v>
      </c>
    </row>
    <row r="52" spans="1:11" ht="25.5" x14ac:dyDescent="0.25">
      <c r="A52" s="42" t="s">
        <v>40</v>
      </c>
      <c r="B52" s="25" t="s">
        <v>18</v>
      </c>
      <c r="C52" s="30" t="s">
        <v>30</v>
      </c>
      <c r="D52" s="29" t="s">
        <v>31</v>
      </c>
      <c r="E52" s="43" t="s">
        <v>32</v>
      </c>
    </row>
    <row r="53" spans="1:11" ht="25.5" x14ac:dyDescent="0.25">
      <c r="A53" s="67" t="s">
        <v>53</v>
      </c>
      <c r="B53" s="45" t="s">
        <v>72</v>
      </c>
      <c r="C53" s="27">
        <f>75*21</f>
        <v>1575</v>
      </c>
      <c r="D53" s="27">
        <v>0</v>
      </c>
      <c r="E53" s="46">
        <f t="shared" si="2"/>
        <v>1575</v>
      </c>
    </row>
    <row r="54" spans="1:11" x14ac:dyDescent="0.25">
      <c r="A54" s="28" t="s">
        <v>84</v>
      </c>
      <c r="B54" s="45" t="s">
        <v>52</v>
      </c>
      <c r="C54" s="27">
        <f>50*12</f>
        <v>600</v>
      </c>
      <c r="D54" s="27">
        <v>0</v>
      </c>
      <c r="E54" s="46">
        <f t="shared" ref="E54:E55" si="3">C54+D54</f>
        <v>600</v>
      </c>
    </row>
    <row r="55" spans="1:11" x14ac:dyDescent="0.25">
      <c r="A55" s="24"/>
      <c r="B55" s="50"/>
      <c r="C55" s="27">
        <v>0</v>
      </c>
      <c r="D55" s="27">
        <v>0</v>
      </c>
      <c r="E55" s="46">
        <f t="shared" si="3"/>
        <v>0</v>
      </c>
    </row>
    <row r="56" spans="1:11" ht="15" thickBot="1" x14ac:dyDescent="0.3">
      <c r="A56" s="225" t="s">
        <v>98</v>
      </c>
      <c r="B56" s="229"/>
      <c r="C56" s="26">
        <f>SUM(C53:C55)</f>
        <v>2175</v>
      </c>
      <c r="D56" s="3">
        <f>SUM(D53:D55)</f>
        <v>0</v>
      </c>
      <c r="E56" s="49">
        <f t="shared" si="2"/>
        <v>2175</v>
      </c>
    </row>
    <row r="57" spans="1:11" x14ac:dyDescent="0.25">
      <c r="A57" s="127" t="s">
        <v>7</v>
      </c>
      <c r="B57" s="68"/>
      <c r="C57" s="69">
        <f>C7+C12+C19+C25+C29+C35+C39+C44+C48+C51+C56</f>
        <v>12095</v>
      </c>
      <c r="D57" s="70">
        <f>D7+D12+D19+D25+D29+D35+D39+D44+D48+D51+D56</f>
        <v>47095</v>
      </c>
      <c r="E57" s="70">
        <f t="shared" si="2"/>
        <v>59190</v>
      </c>
    </row>
    <row r="58" spans="1:11" ht="15" thickBot="1" x14ac:dyDescent="0.3">
      <c r="A58" s="71" t="s">
        <v>11</v>
      </c>
      <c r="B58" s="71"/>
      <c r="C58" s="72">
        <f>C57/E57</f>
        <v>0.20434194965365771</v>
      </c>
      <c r="D58" s="73">
        <f>D57/E57</f>
        <v>0.79565805034634229</v>
      </c>
      <c r="E58" s="74"/>
    </row>
    <row r="59" spans="1:11" ht="15.75" thickBot="1" x14ac:dyDescent="0.3">
      <c r="A59" s="235" t="s">
        <v>15</v>
      </c>
      <c r="B59" s="231"/>
      <c r="C59" s="231"/>
      <c r="D59" s="231"/>
      <c r="E59" s="232"/>
      <c r="H59" s="148" t="s">
        <v>116</v>
      </c>
    </row>
    <row r="60" spans="1:11" x14ac:dyDescent="0.2">
      <c r="A60" s="15" t="s">
        <v>8</v>
      </c>
      <c r="B60" s="25" t="s">
        <v>18</v>
      </c>
      <c r="C60" s="30" t="s">
        <v>30</v>
      </c>
      <c r="D60" s="29" t="s">
        <v>31</v>
      </c>
      <c r="E60" s="43" t="s">
        <v>32</v>
      </c>
      <c r="G60" s="86" t="s">
        <v>208</v>
      </c>
      <c r="H60" s="123" t="s">
        <v>115</v>
      </c>
      <c r="I60" s="124" t="s">
        <v>104</v>
      </c>
      <c r="J60" s="125" t="s">
        <v>105</v>
      </c>
      <c r="K60" s="126" t="s">
        <v>106</v>
      </c>
    </row>
    <row r="61" spans="1:11" ht="15" customHeight="1" x14ac:dyDescent="0.2">
      <c r="A61" s="1" t="s">
        <v>75</v>
      </c>
      <c r="B61" s="4" t="s">
        <v>213</v>
      </c>
      <c r="C61" s="27">
        <f>(15350*20)-D61</f>
        <v>261500</v>
      </c>
      <c r="D61" s="27">
        <v>45500</v>
      </c>
      <c r="E61" s="46">
        <f t="shared" ref="E61:E70" si="4">C61+D61</f>
        <v>307000</v>
      </c>
      <c r="F61" s="76"/>
      <c r="G61" s="84">
        <v>15100</v>
      </c>
      <c r="H61" s="90" t="s">
        <v>107</v>
      </c>
      <c r="I61" s="96">
        <v>20</v>
      </c>
      <c r="J61" s="101">
        <v>1</v>
      </c>
      <c r="K61" s="98">
        <f>I61*J61</f>
        <v>20</v>
      </c>
    </row>
    <row r="62" spans="1:11" ht="15" customHeight="1" x14ac:dyDescent="0.2">
      <c r="A62" s="1" t="s">
        <v>76</v>
      </c>
      <c r="B62" s="75"/>
      <c r="C62" s="27"/>
      <c r="D62" s="27"/>
      <c r="E62" s="46">
        <f t="shared" si="4"/>
        <v>0</v>
      </c>
      <c r="F62" s="76"/>
      <c r="H62" s="91" t="s">
        <v>108</v>
      </c>
      <c r="I62" s="96"/>
      <c r="J62" s="101">
        <v>0.7</v>
      </c>
      <c r="K62" s="98">
        <f>I62*J62</f>
        <v>0</v>
      </c>
    </row>
    <row r="63" spans="1:11" ht="15" customHeight="1" x14ac:dyDescent="0.2">
      <c r="A63" s="1" t="s">
        <v>77</v>
      </c>
      <c r="B63" s="75"/>
      <c r="C63" s="27"/>
      <c r="D63" s="27"/>
      <c r="E63" s="46">
        <f t="shared" si="4"/>
        <v>0</v>
      </c>
      <c r="F63" s="76"/>
      <c r="H63" s="91" t="s">
        <v>109</v>
      </c>
      <c r="I63" s="96"/>
      <c r="J63" s="102">
        <v>0.5</v>
      </c>
      <c r="K63" s="98">
        <f t="shared" ref="K63:K67" si="5">I63*J63</f>
        <v>0</v>
      </c>
    </row>
    <row r="64" spans="1:11" ht="15" customHeight="1" x14ac:dyDescent="0.2">
      <c r="A64" s="1" t="s">
        <v>100</v>
      </c>
      <c r="B64" s="75"/>
      <c r="C64" s="27"/>
      <c r="D64" s="27"/>
      <c r="E64" s="46">
        <f t="shared" si="4"/>
        <v>0</v>
      </c>
      <c r="F64" s="76"/>
      <c r="H64" s="91" t="s">
        <v>110</v>
      </c>
      <c r="I64" s="96"/>
      <c r="J64" s="102">
        <v>0.38095240000000002</v>
      </c>
      <c r="K64" s="99">
        <f t="shared" si="5"/>
        <v>0</v>
      </c>
    </row>
    <row r="65" spans="1:11" ht="15" customHeight="1" x14ac:dyDescent="0.2">
      <c r="A65" s="1" t="s">
        <v>78</v>
      </c>
      <c r="B65" s="75"/>
      <c r="C65" s="27"/>
      <c r="D65" s="27"/>
      <c r="E65" s="46">
        <f t="shared" si="4"/>
        <v>0</v>
      </c>
      <c r="F65" s="76"/>
      <c r="H65" s="91" t="s">
        <v>111</v>
      </c>
      <c r="I65" s="96"/>
      <c r="J65" s="102">
        <v>0.26455026999999998</v>
      </c>
      <c r="K65" s="99">
        <f t="shared" si="5"/>
        <v>0</v>
      </c>
    </row>
    <row r="66" spans="1:11" ht="15" customHeight="1" x14ac:dyDescent="0.2">
      <c r="A66" s="1" t="s">
        <v>79</v>
      </c>
      <c r="B66" s="75"/>
      <c r="C66" s="27"/>
      <c r="D66" s="27"/>
      <c r="E66" s="46">
        <f t="shared" ref="E66" si="6">C66+D66</f>
        <v>0</v>
      </c>
      <c r="F66" s="76"/>
      <c r="H66" s="217" t="s">
        <v>112</v>
      </c>
      <c r="I66" s="96"/>
      <c r="J66" s="102">
        <v>0.21164021999999999</v>
      </c>
      <c r="K66" s="99">
        <f t="shared" ref="K66" si="7">I66*J66</f>
        <v>0</v>
      </c>
    </row>
    <row r="67" spans="1:11" ht="15" customHeight="1" x14ac:dyDescent="0.2">
      <c r="A67" s="1" t="s">
        <v>212</v>
      </c>
      <c r="B67" s="14"/>
      <c r="C67" s="27"/>
      <c r="D67" s="27"/>
      <c r="E67" s="61">
        <f t="shared" si="4"/>
        <v>0</v>
      </c>
      <c r="F67" s="76"/>
      <c r="H67" s="91" t="s">
        <v>211</v>
      </c>
      <c r="I67" s="96"/>
      <c r="J67" s="102">
        <v>5.6277050000000002E-2</v>
      </c>
      <c r="K67" s="99">
        <f t="shared" si="5"/>
        <v>0</v>
      </c>
    </row>
    <row r="68" spans="1:11" ht="15" thickBot="1" x14ac:dyDescent="0.25">
      <c r="A68" s="13" t="s">
        <v>9</v>
      </c>
      <c r="B68" s="17" t="s">
        <v>18</v>
      </c>
      <c r="C68" s="12" t="s">
        <v>30</v>
      </c>
      <c r="D68" s="11" t="s">
        <v>31</v>
      </c>
      <c r="E68" s="10" t="s">
        <v>32</v>
      </c>
      <c r="H68" s="94"/>
      <c r="I68" s="95"/>
      <c r="J68" s="103"/>
      <c r="K68" s="100">
        <f>SUM(K61:K67)</f>
        <v>20</v>
      </c>
    </row>
    <row r="69" spans="1:11" x14ac:dyDescent="0.25">
      <c r="A69" s="1" t="s">
        <v>87</v>
      </c>
      <c r="B69" s="77" t="s">
        <v>214</v>
      </c>
      <c r="C69" s="27">
        <f>ROUND(((307000*7.65%)-D69),0)</f>
        <v>18986</v>
      </c>
      <c r="D69" s="27">
        <v>4500</v>
      </c>
      <c r="E69" s="9">
        <f t="shared" ref="E69" si="8">C69+D69</f>
        <v>23486</v>
      </c>
    </row>
    <row r="70" spans="1:11" ht="15" customHeight="1" x14ac:dyDescent="0.25">
      <c r="A70" s="1" t="s">
        <v>93</v>
      </c>
      <c r="B70" s="45" t="s">
        <v>89</v>
      </c>
      <c r="C70" s="27">
        <f>((150*10*15)-D70)</f>
        <v>14800</v>
      </c>
      <c r="D70" s="27">
        <v>7700</v>
      </c>
      <c r="E70" s="46">
        <f t="shared" si="4"/>
        <v>22500</v>
      </c>
    </row>
    <row r="71" spans="1:11" ht="15" customHeight="1" x14ac:dyDescent="0.25">
      <c r="A71" s="1" t="s">
        <v>94</v>
      </c>
      <c r="B71" s="45" t="s">
        <v>88</v>
      </c>
      <c r="C71" s="27">
        <v>2200</v>
      </c>
      <c r="D71" s="27">
        <v>1800</v>
      </c>
      <c r="E71" s="46">
        <f t="shared" ref="E71" si="9">C71+D71</f>
        <v>4000</v>
      </c>
    </row>
    <row r="72" spans="1:11" ht="15" thickBot="1" x14ac:dyDescent="0.3">
      <c r="A72" s="129" t="s">
        <v>10</v>
      </c>
      <c r="B72" s="68"/>
      <c r="C72" s="136">
        <f>SUM(C60:C71)</f>
        <v>297486</v>
      </c>
      <c r="D72" s="139">
        <f>SUM(D60:D71)</f>
        <v>59500</v>
      </c>
      <c r="E72" s="106">
        <f>C72+D72</f>
        <v>356986</v>
      </c>
    </row>
    <row r="73" spans="1:11" x14ac:dyDescent="0.25">
      <c r="A73" s="130" t="s">
        <v>49</v>
      </c>
      <c r="B73" s="131"/>
      <c r="C73" s="137">
        <f>C72+C57</f>
        <v>309581</v>
      </c>
      <c r="D73" s="140">
        <f>D72+D57</f>
        <v>106595</v>
      </c>
      <c r="E73" s="132">
        <f>C73+D73</f>
        <v>416176</v>
      </c>
      <c r="G73" s="8" t="s">
        <v>85</v>
      </c>
    </row>
    <row r="74" spans="1:11" ht="15" thickBot="1" x14ac:dyDescent="0.3">
      <c r="A74" s="133" t="s">
        <v>14</v>
      </c>
      <c r="B74" s="134"/>
      <c r="C74" s="138">
        <f>C73/E73</f>
        <v>0.74387038176156239</v>
      </c>
      <c r="D74" s="141">
        <f>D73/E73</f>
        <v>0.25612961823843761</v>
      </c>
      <c r="E74" s="135">
        <f>C74+D74</f>
        <v>1</v>
      </c>
      <c r="G74" s="2">
        <f>(C57+C72)</f>
        <v>309581</v>
      </c>
    </row>
    <row r="75" spans="1:11" ht="16.5" thickBot="1" x14ac:dyDescent="0.3">
      <c r="A75" s="230" t="s">
        <v>16</v>
      </c>
      <c r="B75" s="231"/>
      <c r="C75" s="231"/>
      <c r="D75" s="231"/>
      <c r="E75" s="232"/>
      <c r="G75" s="41"/>
    </row>
    <row r="76" spans="1:11" ht="14.25" customHeight="1" x14ac:dyDescent="0.25">
      <c r="A76" s="107" t="s">
        <v>55</v>
      </c>
      <c r="B76" s="79"/>
      <c r="C76" s="142"/>
      <c r="D76" s="142"/>
      <c r="E76" s="108"/>
      <c r="F76" s="122"/>
      <c r="G76" s="41"/>
    </row>
    <row r="77" spans="1:11" ht="38.25" x14ac:dyDescent="0.25">
      <c r="A77" s="44" t="s">
        <v>12</v>
      </c>
      <c r="B77" s="57" t="s">
        <v>215</v>
      </c>
      <c r="C77" s="27">
        <f>G78</f>
        <v>16283.9606</v>
      </c>
      <c r="D77" s="27">
        <v>0</v>
      </c>
      <c r="E77" s="146">
        <f t="shared" ref="E77" si="10">C77+D77</f>
        <v>16283.9606</v>
      </c>
      <c r="F77" s="218" t="s">
        <v>209</v>
      </c>
      <c r="G77" s="219" t="s">
        <v>73</v>
      </c>
      <c r="H77" s="220" t="s">
        <v>189</v>
      </c>
      <c r="I77" s="214"/>
      <c r="J77" s="221" t="s">
        <v>74</v>
      </c>
    </row>
    <row r="78" spans="1:11" ht="41.25" customHeight="1" x14ac:dyDescent="0.25">
      <c r="A78" s="44" t="s">
        <v>13</v>
      </c>
      <c r="B78" s="59"/>
      <c r="C78" s="27">
        <v>0</v>
      </c>
      <c r="D78" s="27"/>
      <c r="E78" s="61">
        <f t="shared" ref="E78:E79" si="11">C78+D78</f>
        <v>0</v>
      </c>
      <c r="F78" s="80">
        <f>C77*0.4</f>
        <v>6513.5842400000001</v>
      </c>
      <c r="G78" s="7">
        <f>(C57+C72)*0.0526</f>
        <v>16283.9606</v>
      </c>
      <c r="H78" s="6">
        <f>(E57+E72)*0.1</f>
        <v>41617.600000000006</v>
      </c>
      <c r="I78" s="47"/>
      <c r="J78" s="206">
        <f>G78+H78</f>
        <v>57901.560600000004</v>
      </c>
    </row>
    <row r="79" spans="1:11" ht="37.5" customHeight="1" x14ac:dyDescent="0.25">
      <c r="A79" s="109" t="s">
        <v>33</v>
      </c>
      <c r="B79" s="50"/>
      <c r="C79" s="27">
        <v>0</v>
      </c>
      <c r="D79" s="27">
        <v>0</v>
      </c>
      <c r="E79" s="61">
        <f t="shared" si="11"/>
        <v>0</v>
      </c>
      <c r="F79" s="81">
        <f>C77*0.6</f>
        <v>9770.3763600000002</v>
      </c>
      <c r="G79" s="196" t="s">
        <v>190</v>
      </c>
      <c r="H79" s="201" t="s">
        <v>101</v>
      </c>
      <c r="I79" s="47"/>
      <c r="J79" s="207" t="s">
        <v>191</v>
      </c>
    </row>
    <row r="80" spans="1:11" x14ac:dyDescent="0.25">
      <c r="A80" s="128" t="s">
        <v>48</v>
      </c>
      <c r="B80" s="78"/>
      <c r="C80" s="145">
        <f>SUM(C77:C79)</f>
        <v>16283.9606</v>
      </c>
      <c r="D80" s="145">
        <f>SUM(D77:D79)</f>
        <v>0</v>
      </c>
      <c r="E80" s="61">
        <f>C80+D80</f>
        <v>16283.9606</v>
      </c>
      <c r="F80" s="47"/>
      <c r="G80" s="85"/>
    </row>
    <row r="81" spans="1:10" ht="14.25" customHeight="1" thickBot="1" x14ac:dyDescent="0.3">
      <c r="A81" s="110" t="s">
        <v>11</v>
      </c>
      <c r="B81" s="111"/>
      <c r="C81" s="143">
        <f>C80/E80</f>
        <v>1</v>
      </c>
      <c r="D81" s="144">
        <f>D80/E80</f>
        <v>0</v>
      </c>
      <c r="E81" s="147"/>
      <c r="F81" s="47"/>
      <c r="G81" s="85"/>
      <c r="H81" s="104" t="s">
        <v>114</v>
      </c>
    </row>
    <row r="82" spans="1:10" ht="15" thickBot="1" x14ac:dyDescent="0.3">
      <c r="G82" s="97">
        <f>C83/H82</f>
        <v>16293.248029999999</v>
      </c>
      <c r="H82" s="105">
        <f>K68</f>
        <v>20</v>
      </c>
    </row>
    <row r="83" spans="1:10" x14ac:dyDescent="0.25">
      <c r="A83" s="112" t="s">
        <v>43</v>
      </c>
      <c r="B83" s="113"/>
      <c r="C83" s="114">
        <f>C57+C72+C80</f>
        <v>325864.96059999999</v>
      </c>
      <c r="D83" s="115">
        <f>D57+D72+D80</f>
        <v>106595</v>
      </c>
      <c r="E83" s="116">
        <f>C83+D83</f>
        <v>432459.96059999999</v>
      </c>
      <c r="G83" s="236" t="s">
        <v>113</v>
      </c>
      <c r="H83" s="236"/>
    </row>
    <row r="84" spans="1:10" ht="15" thickBot="1" x14ac:dyDescent="0.3">
      <c r="A84" s="117" t="s">
        <v>11</v>
      </c>
      <c r="B84" s="118"/>
      <c r="C84" s="119">
        <f>C83/E83</f>
        <v>0.75351475347657881</v>
      </c>
      <c r="D84" s="120">
        <f>D83/E83</f>
        <v>0.24648524652342116</v>
      </c>
      <c r="E84" s="121">
        <f>C84+D84</f>
        <v>1</v>
      </c>
      <c r="G84" s="236"/>
      <c r="H84" s="236"/>
    </row>
    <row r="85" spans="1:10" x14ac:dyDescent="0.25">
      <c r="D85" s="5" t="s">
        <v>56</v>
      </c>
      <c r="F85" s="47"/>
      <c r="G85" s="104" t="s">
        <v>224</v>
      </c>
      <c r="I85" s="92"/>
      <c r="J85" s="92"/>
    </row>
    <row r="86" spans="1:10" x14ac:dyDescent="0.25">
      <c r="F86" s="47"/>
      <c r="G86" s="104" t="s">
        <v>225</v>
      </c>
    </row>
    <row r="87" spans="1:10" ht="38.25" x14ac:dyDescent="0.25">
      <c r="A87" s="34" t="s">
        <v>41</v>
      </c>
      <c r="B87" s="35" t="s">
        <v>42</v>
      </c>
      <c r="C87" s="36" t="s">
        <v>44</v>
      </c>
      <c r="D87" s="36" t="s">
        <v>45</v>
      </c>
      <c r="E87" s="36" t="s">
        <v>46</v>
      </c>
      <c r="G87" s="41"/>
    </row>
    <row r="88" spans="1:10" x14ac:dyDescent="0.25">
      <c r="A88" s="37" t="s">
        <v>99</v>
      </c>
      <c r="B88" s="38">
        <v>106595</v>
      </c>
      <c r="C88" s="39" t="s">
        <v>57</v>
      </c>
      <c r="D88" s="39" t="s">
        <v>58</v>
      </c>
      <c r="E88" s="40" t="s">
        <v>59</v>
      </c>
    </row>
    <row r="89" spans="1:10" x14ac:dyDescent="0.25">
      <c r="A89" s="37"/>
      <c r="B89" s="38"/>
      <c r="C89" s="40"/>
      <c r="D89" s="40"/>
      <c r="E89" s="40"/>
    </row>
    <row r="90" spans="1:10" x14ac:dyDescent="0.25">
      <c r="A90" s="37"/>
      <c r="B90" s="38"/>
      <c r="C90" s="40"/>
      <c r="D90" s="40"/>
      <c r="E90" s="40"/>
    </row>
    <row r="91" spans="1:10" x14ac:dyDescent="0.25">
      <c r="A91" s="37"/>
      <c r="B91" s="38"/>
      <c r="C91" s="40"/>
      <c r="D91" s="40"/>
      <c r="E91" s="40"/>
    </row>
    <row r="92" spans="1:10" x14ac:dyDescent="0.25">
      <c r="A92" s="37"/>
      <c r="B92" s="38"/>
      <c r="C92" s="40"/>
      <c r="D92" s="40"/>
      <c r="E92" s="40"/>
    </row>
    <row r="93" spans="1:10" x14ac:dyDescent="0.25">
      <c r="A93" s="82"/>
      <c r="B93" s="83">
        <f>SUM(B88:B92)</f>
        <v>106595</v>
      </c>
      <c r="C93" s="82"/>
      <c r="D93" s="82"/>
      <c r="E93" s="82"/>
    </row>
    <row r="94" spans="1:10" x14ac:dyDescent="0.25">
      <c r="B94" s="5" t="s">
        <v>60</v>
      </c>
    </row>
  </sheetData>
  <mergeCells count="17">
    <mergeCell ref="A59:E59"/>
    <mergeCell ref="A48:B48"/>
    <mergeCell ref="G83:H84"/>
    <mergeCell ref="A51:B51"/>
    <mergeCell ref="A56:B56"/>
    <mergeCell ref="A75:E75"/>
    <mergeCell ref="A44:B44"/>
    <mergeCell ref="A1:E1"/>
    <mergeCell ref="A29:B29"/>
    <mergeCell ref="A35:B35"/>
    <mergeCell ref="A39:B39"/>
    <mergeCell ref="A3:E3"/>
    <mergeCell ref="A7:B7"/>
    <mergeCell ref="A12:B12"/>
    <mergeCell ref="A19:B19"/>
    <mergeCell ref="A27:B27"/>
    <mergeCell ref="A25:B25"/>
  </mergeCells>
  <phoneticPr fontId="31" type="noConversion"/>
  <conditionalFormatting sqref="G82">
    <cfRule type="cellIs" dxfId="11" priority="6" operator="greaterThan">
      <formula>16300</formula>
    </cfRule>
    <cfRule type="cellIs" dxfId="10" priority="7" operator="lessThanOrEqual">
      <formula>16300</formula>
    </cfRule>
  </conditionalFormatting>
  <conditionalFormatting sqref="D84">
    <cfRule type="cellIs" dxfId="9" priority="4" operator="lessThan">
      <formula>0.24</formula>
    </cfRule>
    <cfRule type="cellIs" dxfId="8" priority="5" operator="greaterThanOrEqual">
      <formula>0.24</formula>
    </cfRule>
  </conditionalFormatting>
  <conditionalFormatting sqref="B93">
    <cfRule type="cellIs" dxfId="7" priority="2" operator="notEqual">
      <formula>$D$83</formula>
    </cfRule>
  </conditionalFormatting>
  <conditionalFormatting sqref="I61:I67">
    <cfRule type="containsBlanks" dxfId="6" priority="1">
      <formula>LEN(TRIM(I61))=0</formula>
    </cfRule>
  </conditionalFormatting>
  <hyperlinks>
    <hyperlink ref="G2" r:id="rId1"/>
    <hyperlink ref="G3" r:id="rId2"/>
  </hyperlinks>
  <pageMargins left="0.25" right="0.25" top="0.75" bottom="0.75" header="0.3" footer="0.3"/>
  <pageSetup scale="44" fitToHeight="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94"/>
  <sheetViews>
    <sheetView zoomScaleNormal="100" zoomScalePageLayoutView="125" workbookViewId="0">
      <selection activeCell="H89" sqref="H89"/>
    </sheetView>
  </sheetViews>
  <sheetFormatPr defaultColWidth="8.85546875" defaultRowHeight="14.25" x14ac:dyDescent="0.25"/>
  <cols>
    <col min="1" max="1" width="35" style="41" bestFit="1" customWidth="1"/>
    <col min="2" max="2" width="35" style="41" customWidth="1"/>
    <col min="3" max="3" width="11.85546875" style="41" customWidth="1"/>
    <col min="4" max="4" width="13" style="41" customWidth="1"/>
    <col min="5" max="5" width="13.140625" style="41" customWidth="1"/>
    <col min="6" max="6" width="12" style="41" customWidth="1"/>
    <col min="7" max="7" width="20.5703125" style="47" customWidth="1"/>
    <col min="8" max="8" width="27.5703125" style="41" customWidth="1"/>
    <col min="9" max="9" width="5.7109375" style="41" bestFit="1" customWidth="1"/>
    <col min="10" max="10" width="13" style="41" customWidth="1"/>
    <col min="11" max="11" width="7.42578125" style="41" customWidth="1"/>
    <col min="12" max="12" width="9.42578125" style="41" bestFit="1" customWidth="1"/>
    <col min="13" max="13" width="12.42578125" style="41" bestFit="1" customWidth="1"/>
    <col min="14" max="16384" width="8.85546875" style="41"/>
  </cols>
  <sheetData>
    <row r="1" spans="1:7" ht="30" customHeight="1" x14ac:dyDescent="0.25">
      <c r="A1" s="227" t="s">
        <v>117</v>
      </c>
      <c r="B1" s="228"/>
      <c r="C1" s="228"/>
      <c r="D1" s="228"/>
      <c r="E1" s="228"/>
      <c r="G1" s="89" t="s">
        <v>103</v>
      </c>
    </row>
    <row r="2" spans="1:7" ht="15" thickBot="1" x14ac:dyDescent="0.3">
      <c r="A2" s="33"/>
      <c r="B2" s="33"/>
      <c r="C2" s="32" t="s">
        <v>0</v>
      </c>
      <c r="D2" s="32" t="s">
        <v>1</v>
      </c>
      <c r="E2" s="32" t="s">
        <v>2</v>
      </c>
      <c r="G2" s="87" t="s">
        <v>0</v>
      </c>
    </row>
    <row r="3" spans="1:7" ht="16.5" thickBot="1" x14ac:dyDescent="0.3">
      <c r="A3" s="230" t="s">
        <v>3</v>
      </c>
      <c r="B3" s="231"/>
      <c r="C3" s="231"/>
      <c r="D3" s="231"/>
      <c r="E3" s="232"/>
      <c r="G3" s="88" t="s">
        <v>102</v>
      </c>
    </row>
    <row r="4" spans="1:7" ht="25.5" x14ac:dyDescent="0.25">
      <c r="A4" s="42" t="s">
        <v>34</v>
      </c>
      <c r="B4" s="31" t="s">
        <v>90</v>
      </c>
      <c r="C4" s="30" t="s">
        <v>30</v>
      </c>
      <c r="D4" s="29" t="s">
        <v>31</v>
      </c>
      <c r="E4" s="43" t="s">
        <v>32</v>
      </c>
    </row>
    <row r="5" spans="1:7" x14ac:dyDescent="0.25">
      <c r="A5" s="28"/>
      <c r="B5" s="45"/>
      <c r="C5" s="27">
        <v>0</v>
      </c>
      <c r="D5" s="27">
        <v>0</v>
      </c>
      <c r="E5" s="46">
        <f>C5+D5</f>
        <v>0</v>
      </c>
      <c r="F5" s="47"/>
    </row>
    <row r="6" spans="1:7" x14ac:dyDescent="0.25">
      <c r="A6" s="28"/>
      <c r="B6" s="45"/>
      <c r="C6" s="27">
        <v>0</v>
      </c>
      <c r="D6" s="27">
        <v>0</v>
      </c>
      <c r="E6" s="46">
        <f>C6+D6</f>
        <v>0</v>
      </c>
    </row>
    <row r="7" spans="1:7" ht="15" thickBot="1" x14ac:dyDescent="0.3">
      <c r="A7" s="225" t="s">
        <v>21</v>
      </c>
      <c r="B7" s="226"/>
      <c r="C7" s="26">
        <f>SUM(C5:C6)</f>
        <v>0</v>
      </c>
      <c r="D7" s="3">
        <f>SUM(D5:D6)</f>
        <v>0</v>
      </c>
      <c r="E7" s="49">
        <f>C7+D7</f>
        <v>0</v>
      </c>
    </row>
    <row r="8" spans="1:7" ht="25.5" x14ac:dyDescent="0.25">
      <c r="A8" s="42" t="s">
        <v>17</v>
      </c>
      <c r="B8" s="25" t="s">
        <v>18</v>
      </c>
      <c r="C8" s="30" t="s">
        <v>30</v>
      </c>
      <c r="D8" s="29" t="s">
        <v>31</v>
      </c>
      <c r="E8" s="43" t="s">
        <v>32</v>
      </c>
    </row>
    <row r="9" spans="1:7" x14ac:dyDescent="0.25">
      <c r="A9" s="44"/>
      <c r="B9" s="45"/>
      <c r="C9" s="27">
        <v>0</v>
      </c>
      <c r="D9" s="27">
        <v>0</v>
      </c>
      <c r="E9" s="46">
        <f>C9+D9</f>
        <v>0</v>
      </c>
    </row>
    <row r="10" spans="1:7" x14ac:dyDescent="0.25">
      <c r="A10" s="24"/>
      <c r="B10" s="50"/>
      <c r="C10" s="27">
        <v>0</v>
      </c>
      <c r="D10" s="27">
        <v>0</v>
      </c>
      <c r="E10" s="46">
        <f>C10+D10</f>
        <v>0</v>
      </c>
    </row>
    <row r="11" spans="1:7" x14ac:dyDescent="0.25">
      <c r="A11" s="24"/>
      <c r="B11" s="50"/>
      <c r="C11" s="27">
        <v>0</v>
      </c>
      <c r="D11" s="27">
        <v>0</v>
      </c>
      <c r="E11" s="46">
        <f>C11+D11</f>
        <v>0</v>
      </c>
    </row>
    <row r="12" spans="1:7" ht="15" thickBot="1" x14ac:dyDescent="0.3">
      <c r="A12" s="225" t="s">
        <v>24</v>
      </c>
      <c r="B12" s="226"/>
      <c r="C12" s="26">
        <f>SUM(C9:C11)</f>
        <v>0</v>
      </c>
      <c r="D12" s="3">
        <f>SUM(D9:D11)</f>
        <v>0</v>
      </c>
      <c r="E12" s="49">
        <f>C12+D12</f>
        <v>0</v>
      </c>
    </row>
    <row r="13" spans="1:7" ht="15" thickBot="1" x14ac:dyDescent="0.3">
      <c r="A13" s="51" t="s">
        <v>4</v>
      </c>
      <c r="B13" s="52"/>
      <c r="C13" s="53"/>
      <c r="D13" s="54" t="s">
        <v>5</v>
      </c>
      <c r="E13" s="55"/>
    </row>
    <row r="14" spans="1:7" x14ac:dyDescent="0.25">
      <c r="A14" s="56" t="s">
        <v>19</v>
      </c>
      <c r="B14" s="25" t="s">
        <v>18</v>
      </c>
      <c r="C14" s="30" t="s">
        <v>30</v>
      </c>
      <c r="D14" s="29" t="s">
        <v>31</v>
      </c>
      <c r="E14" s="43" t="s">
        <v>32</v>
      </c>
    </row>
    <row r="15" spans="1:7" x14ac:dyDescent="0.25">
      <c r="A15" s="23"/>
      <c r="B15" s="57"/>
      <c r="C15" s="27">
        <v>0</v>
      </c>
      <c r="D15" s="27">
        <v>0</v>
      </c>
      <c r="E15" s="46">
        <f>C15+D15</f>
        <v>0</v>
      </c>
    </row>
    <row r="16" spans="1:7" x14ac:dyDescent="0.25">
      <c r="A16" s="23"/>
      <c r="B16" s="57"/>
      <c r="C16" s="27">
        <v>0</v>
      </c>
      <c r="D16" s="27">
        <v>0</v>
      </c>
      <c r="E16" s="46">
        <f t="shared" ref="E16" si="0">C16+D16</f>
        <v>0</v>
      </c>
    </row>
    <row r="17" spans="1:6" x14ac:dyDescent="0.25">
      <c r="A17" s="23"/>
      <c r="B17" s="57"/>
      <c r="C17" s="27">
        <v>0</v>
      </c>
      <c r="D17" s="27">
        <v>0</v>
      </c>
      <c r="E17" s="46">
        <v>0</v>
      </c>
    </row>
    <row r="18" spans="1:6" x14ac:dyDescent="0.25">
      <c r="A18" s="23"/>
      <c r="B18" s="22"/>
      <c r="C18" s="62">
        <v>0</v>
      </c>
      <c r="D18" s="63">
        <v>0</v>
      </c>
      <c r="E18" s="46">
        <f>C18+D18</f>
        <v>0</v>
      </c>
    </row>
    <row r="19" spans="1:6" ht="15" thickBot="1" x14ac:dyDescent="0.3">
      <c r="A19" s="225" t="s">
        <v>22</v>
      </c>
      <c r="B19" s="229"/>
      <c r="C19" s="21">
        <f>SUM(C15:C18)</f>
        <v>0</v>
      </c>
      <c r="D19" s="48">
        <f>SUM(D15:D18)</f>
        <v>0</v>
      </c>
      <c r="E19" s="49">
        <f>C19+D19</f>
        <v>0</v>
      </c>
    </row>
    <row r="20" spans="1:6" x14ac:dyDescent="0.25">
      <c r="A20" s="56" t="s">
        <v>20</v>
      </c>
      <c r="B20" s="25" t="s">
        <v>18</v>
      </c>
      <c r="C20" s="30" t="s">
        <v>30</v>
      </c>
      <c r="D20" s="29" t="s">
        <v>31</v>
      </c>
      <c r="E20" s="43" t="s">
        <v>32</v>
      </c>
    </row>
    <row r="21" spans="1:6" x14ac:dyDescent="0.25">
      <c r="A21" s="20"/>
      <c r="B21" s="57"/>
      <c r="C21" s="27">
        <v>0</v>
      </c>
      <c r="D21" s="27">
        <v>0</v>
      </c>
      <c r="E21" s="46">
        <f>C21+D21</f>
        <v>0</v>
      </c>
    </row>
    <row r="22" spans="1:6" x14ac:dyDescent="0.25">
      <c r="A22" s="19"/>
      <c r="B22" s="59"/>
      <c r="C22" s="27">
        <v>0</v>
      </c>
      <c r="D22" s="27">
        <v>0</v>
      </c>
      <c r="E22" s="46">
        <f t="shared" ref="E22:E24" si="1">C22+D22</f>
        <v>0</v>
      </c>
    </row>
    <row r="23" spans="1:6" x14ac:dyDescent="0.25">
      <c r="A23" s="18"/>
      <c r="B23" s="59"/>
      <c r="C23" s="27">
        <v>0</v>
      </c>
      <c r="D23" s="27">
        <v>0</v>
      </c>
      <c r="E23" s="46">
        <f t="shared" si="1"/>
        <v>0</v>
      </c>
    </row>
    <row r="24" spans="1:6" x14ac:dyDescent="0.25">
      <c r="A24" s="60"/>
      <c r="B24" s="59"/>
      <c r="C24" s="27">
        <v>0</v>
      </c>
      <c r="D24" s="27">
        <v>0</v>
      </c>
      <c r="E24" s="46">
        <f t="shared" si="1"/>
        <v>0</v>
      </c>
    </row>
    <row r="25" spans="1:6" ht="15" thickBot="1" x14ac:dyDescent="0.3">
      <c r="A25" s="225" t="s">
        <v>23</v>
      </c>
      <c r="B25" s="226"/>
      <c r="C25" s="26">
        <f>SUM(C21:C24)</f>
        <v>0</v>
      </c>
      <c r="D25" s="3">
        <f>SUM(D21:D24)</f>
        <v>0</v>
      </c>
      <c r="E25" s="49">
        <f>C25+D25</f>
        <v>0</v>
      </c>
    </row>
    <row r="26" spans="1:6" ht="25.5" x14ac:dyDescent="0.25">
      <c r="A26" s="42" t="s">
        <v>35</v>
      </c>
      <c r="B26" s="17" t="s">
        <v>18</v>
      </c>
      <c r="C26" s="30" t="s">
        <v>30</v>
      </c>
      <c r="D26" s="29" t="s">
        <v>31</v>
      </c>
      <c r="E26" s="43" t="s">
        <v>32</v>
      </c>
    </row>
    <row r="27" spans="1:6" x14ac:dyDescent="0.25">
      <c r="A27" s="233" t="s">
        <v>91</v>
      </c>
      <c r="B27" s="234"/>
      <c r="C27" s="27">
        <v>0</v>
      </c>
      <c r="D27" s="27">
        <v>0</v>
      </c>
      <c r="E27" s="46">
        <f>C27+D27</f>
        <v>0</v>
      </c>
    </row>
    <row r="28" spans="1:6" x14ac:dyDescent="0.25">
      <c r="A28" s="24"/>
      <c r="B28" s="50"/>
      <c r="C28" s="27">
        <v>0</v>
      </c>
      <c r="D28" s="27">
        <v>0</v>
      </c>
      <c r="E28" s="46">
        <f>C28+D28</f>
        <v>0</v>
      </c>
    </row>
    <row r="29" spans="1:6" ht="15" thickBot="1" x14ac:dyDescent="0.3">
      <c r="A29" s="225" t="s">
        <v>25</v>
      </c>
      <c r="B29" s="229"/>
      <c r="C29" s="26">
        <f>SUM(C27:C28)</f>
        <v>0</v>
      </c>
      <c r="D29" s="3">
        <f>SUM(D27:D28)</f>
        <v>0</v>
      </c>
      <c r="E29" s="49">
        <f>C29+D29</f>
        <v>0</v>
      </c>
    </row>
    <row r="30" spans="1:6" x14ac:dyDescent="0.25">
      <c r="A30" s="42" t="s">
        <v>36</v>
      </c>
      <c r="B30" s="25" t="s">
        <v>18</v>
      </c>
      <c r="C30" s="30" t="s">
        <v>30</v>
      </c>
      <c r="D30" s="29" t="s">
        <v>31</v>
      </c>
      <c r="E30" s="43" t="s">
        <v>32</v>
      </c>
    </row>
    <row r="31" spans="1:6" x14ac:dyDescent="0.25">
      <c r="A31" s="28"/>
      <c r="B31" s="45"/>
      <c r="C31" s="27">
        <v>0</v>
      </c>
      <c r="D31" s="27">
        <v>0</v>
      </c>
      <c r="E31" s="46">
        <f t="shared" ref="E31:E35" si="2">C31+D31</f>
        <v>0</v>
      </c>
    </row>
    <row r="32" spans="1:6" x14ac:dyDescent="0.25">
      <c r="A32" s="28"/>
      <c r="B32" s="45"/>
      <c r="C32" s="27">
        <v>0</v>
      </c>
      <c r="D32" s="27">
        <v>0</v>
      </c>
      <c r="E32" s="46">
        <f t="shared" si="2"/>
        <v>0</v>
      </c>
      <c r="F32" s="64"/>
    </row>
    <row r="33" spans="1:6" x14ac:dyDescent="0.25">
      <c r="A33" s="28"/>
      <c r="B33" s="45"/>
      <c r="C33" s="27">
        <v>0</v>
      </c>
      <c r="D33" s="27">
        <v>0</v>
      </c>
      <c r="E33" s="46">
        <f t="shared" si="2"/>
        <v>0</v>
      </c>
      <c r="F33" s="64"/>
    </row>
    <row r="34" spans="1:6" x14ac:dyDescent="0.25">
      <c r="A34" s="24"/>
      <c r="B34" s="50"/>
      <c r="C34" s="27">
        <v>0</v>
      </c>
      <c r="D34" s="27">
        <v>0</v>
      </c>
      <c r="E34" s="46">
        <f t="shared" si="2"/>
        <v>0</v>
      </c>
    </row>
    <row r="35" spans="1:6" ht="15" thickBot="1" x14ac:dyDescent="0.3">
      <c r="A35" s="225" t="s">
        <v>26</v>
      </c>
      <c r="B35" s="226"/>
      <c r="C35" s="26">
        <f>SUM(C31:C34)</f>
        <v>0</v>
      </c>
      <c r="D35" s="3">
        <f>SUM(D31:D34)</f>
        <v>0</v>
      </c>
      <c r="E35" s="49">
        <f t="shared" si="2"/>
        <v>0</v>
      </c>
    </row>
    <row r="36" spans="1:6" ht="25.5" x14ac:dyDescent="0.25">
      <c r="A36" s="42" t="s">
        <v>96</v>
      </c>
      <c r="B36" s="25" t="s">
        <v>18</v>
      </c>
      <c r="C36" s="30" t="s">
        <v>30</v>
      </c>
      <c r="D36" s="29" t="s">
        <v>31</v>
      </c>
      <c r="E36" s="43" t="s">
        <v>32</v>
      </c>
    </row>
    <row r="37" spans="1:6" x14ac:dyDescent="0.25">
      <c r="A37" s="65"/>
      <c r="B37" s="45"/>
      <c r="C37" s="27">
        <v>0</v>
      </c>
      <c r="D37" s="27">
        <v>0</v>
      </c>
      <c r="E37" s="46">
        <f>C37+D37</f>
        <v>0</v>
      </c>
    </row>
    <row r="38" spans="1:6" x14ac:dyDescent="0.25">
      <c r="A38" s="24"/>
      <c r="B38" s="50"/>
      <c r="C38" s="27">
        <v>0</v>
      </c>
      <c r="D38" s="27">
        <v>0</v>
      </c>
      <c r="E38" s="46">
        <f>C38+D38</f>
        <v>0</v>
      </c>
    </row>
    <row r="39" spans="1:6" ht="15" thickBot="1" x14ac:dyDescent="0.3">
      <c r="A39" s="225" t="s">
        <v>97</v>
      </c>
      <c r="B39" s="226"/>
      <c r="C39" s="26">
        <f>SUM(C37:C38)</f>
        <v>0</v>
      </c>
      <c r="D39" s="3">
        <f>SUM(D37:D38)</f>
        <v>0</v>
      </c>
      <c r="E39" s="49">
        <f>C39+D39</f>
        <v>0</v>
      </c>
    </row>
    <row r="40" spans="1:6" ht="15" thickBot="1" x14ac:dyDescent="0.3">
      <c r="A40" s="51" t="s">
        <v>6</v>
      </c>
      <c r="B40" s="52"/>
      <c r="C40" s="53"/>
      <c r="D40" s="54"/>
      <c r="E40" s="66"/>
    </row>
    <row r="41" spans="1:6" x14ac:dyDescent="0.25">
      <c r="A41" s="56" t="s">
        <v>37</v>
      </c>
      <c r="B41" s="25" t="s">
        <v>18</v>
      </c>
      <c r="C41" s="30" t="s">
        <v>30</v>
      </c>
      <c r="D41" s="29" t="s">
        <v>31</v>
      </c>
      <c r="E41" s="43" t="s">
        <v>32</v>
      </c>
    </row>
    <row r="42" spans="1:6" x14ac:dyDescent="0.25">
      <c r="A42" s="23"/>
      <c r="B42" s="57"/>
      <c r="C42" s="27">
        <v>0</v>
      </c>
      <c r="D42" s="27">
        <v>0</v>
      </c>
      <c r="E42" s="46">
        <f>C42+D42</f>
        <v>0</v>
      </c>
    </row>
    <row r="43" spans="1:6" x14ac:dyDescent="0.25">
      <c r="A43" s="16"/>
      <c r="B43" s="59"/>
      <c r="C43" s="27">
        <v>0</v>
      </c>
      <c r="D43" s="27">
        <v>0</v>
      </c>
      <c r="E43" s="46">
        <f>C43+D43</f>
        <v>0</v>
      </c>
    </row>
    <row r="44" spans="1:6" ht="15" thickBot="1" x14ac:dyDescent="0.3">
      <c r="A44" s="225" t="s">
        <v>27</v>
      </c>
      <c r="B44" s="226"/>
      <c r="C44" s="26">
        <f>SUM(C42:C43)</f>
        <v>0</v>
      </c>
      <c r="D44" s="3">
        <f>SUM(D42:D43)</f>
        <v>0</v>
      </c>
      <c r="E44" s="49">
        <f t="shared" ref="E44:E57" si="3">C44+D44</f>
        <v>0</v>
      </c>
    </row>
    <row r="45" spans="1:6" x14ac:dyDescent="0.25">
      <c r="A45" s="56" t="s">
        <v>38</v>
      </c>
      <c r="B45" s="25" t="s">
        <v>18</v>
      </c>
      <c r="C45" s="30" t="s">
        <v>30</v>
      </c>
      <c r="D45" s="29" t="s">
        <v>31</v>
      </c>
      <c r="E45" s="43" t="s">
        <v>32</v>
      </c>
    </row>
    <row r="46" spans="1:6" x14ac:dyDescent="0.25">
      <c r="A46" s="23"/>
      <c r="B46" s="58"/>
      <c r="C46" s="27">
        <v>0</v>
      </c>
      <c r="D46" s="27">
        <v>0</v>
      </c>
      <c r="E46" s="46">
        <f>C46+D46</f>
        <v>0</v>
      </c>
      <c r="F46" s="64"/>
    </row>
    <row r="47" spans="1:6" x14ac:dyDescent="0.25">
      <c r="A47" s="23"/>
      <c r="B47" s="58"/>
      <c r="C47" s="27">
        <v>0</v>
      </c>
      <c r="D47" s="27">
        <v>0</v>
      </c>
      <c r="E47" s="46">
        <f>C47+D47</f>
        <v>0</v>
      </c>
      <c r="F47" s="64"/>
    </row>
    <row r="48" spans="1:6" ht="15" thickBot="1" x14ac:dyDescent="0.3">
      <c r="A48" s="225" t="s">
        <v>28</v>
      </c>
      <c r="B48" s="229"/>
      <c r="C48" s="26">
        <f>SUM(C46:C46)</f>
        <v>0</v>
      </c>
      <c r="D48" s="3">
        <f>SUM(D46:D46)</f>
        <v>0</v>
      </c>
      <c r="E48" s="49">
        <f t="shared" si="3"/>
        <v>0</v>
      </c>
    </row>
    <row r="49" spans="1:11" x14ac:dyDescent="0.25">
      <c r="A49" s="42"/>
      <c r="B49" s="25" t="s">
        <v>18</v>
      </c>
      <c r="C49" s="30" t="s">
        <v>30</v>
      </c>
      <c r="D49" s="29" t="s">
        <v>31</v>
      </c>
      <c r="E49" s="43" t="s">
        <v>32</v>
      </c>
    </row>
    <row r="50" spans="1:11" x14ac:dyDescent="0.25">
      <c r="A50" s="28"/>
      <c r="B50" s="45"/>
      <c r="C50" s="27">
        <v>0</v>
      </c>
      <c r="D50" s="27">
        <v>0</v>
      </c>
      <c r="E50" s="46">
        <f t="shared" si="3"/>
        <v>0</v>
      </c>
    </row>
    <row r="51" spans="1:11" ht="15" thickBot="1" x14ac:dyDescent="0.3">
      <c r="A51" s="225" t="s">
        <v>29</v>
      </c>
      <c r="B51" s="229"/>
      <c r="C51" s="26">
        <f>SUM(C50)</f>
        <v>0</v>
      </c>
      <c r="D51" s="26">
        <f>SUM(D50)</f>
        <v>0</v>
      </c>
      <c r="E51" s="49">
        <f>C51+D51</f>
        <v>0</v>
      </c>
    </row>
    <row r="52" spans="1:11" ht="25.5" x14ac:dyDescent="0.25">
      <c r="A52" s="42" t="s">
        <v>40</v>
      </c>
      <c r="B52" s="25" t="s">
        <v>18</v>
      </c>
      <c r="C52" s="30" t="s">
        <v>30</v>
      </c>
      <c r="D52" s="29" t="s">
        <v>31</v>
      </c>
      <c r="E52" s="43" t="s">
        <v>32</v>
      </c>
    </row>
    <row r="53" spans="1:11" x14ac:dyDescent="0.25">
      <c r="A53" s="67"/>
      <c r="B53" s="45"/>
      <c r="C53" s="27">
        <v>0</v>
      </c>
      <c r="D53" s="27">
        <v>0</v>
      </c>
      <c r="E53" s="46">
        <f t="shared" si="3"/>
        <v>0</v>
      </c>
    </row>
    <row r="54" spans="1:11" x14ac:dyDescent="0.25">
      <c r="A54" s="28"/>
      <c r="B54" s="45"/>
      <c r="C54" s="27">
        <v>0</v>
      </c>
      <c r="D54" s="27">
        <v>0</v>
      </c>
      <c r="E54" s="46">
        <f t="shared" si="3"/>
        <v>0</v>
      </c>
    </row>
    <row r="55" spans="1:11" x14ac:dyDescent="0.25">
      <c r="A55" s="24"/>
      <c r="B55" s="50"/>
      <c r="C55" s="27">
        <v>0</v>
      </c>
      <c r="D55" s="27">
        <v>0</v>
      </c>
      <c r="E55" s="46">
        <f t="shared" si="3"/>
        <v>0</v>
      </c>
    </row>
    <row r="56" spans="1:11" ht="15" thickBot="1" x14ac:dyDescent="0.3">
      <c r="A56" s="225" t="s">
        <v>98</v>
      </c>
      <c r="B56" s="229"/>
      <c r="C56" s="26">
        <f>SUM(C53:C55)</f>
        <v>0</v>
      </c>
      <c r="D56" s="3">
        <f>SUM(D53:D55)</f>
        <v>0</v>
      </c>
      <c r="E56" s="49">
        <f t="shared" si="3"/>
        <v>0</v>
      </c>
    </row>
    <row r="57" spans="1:11" x14ac:dyDescent="0.25">
      <c r="A57" s="127" t="s">
        <v>7</v>
      </c>
      <c r="B57" s="68"/>
      <c r="C57" s="69">
        <f>C7+C12+C19+C25+C29+C35+C39+C44+C48+C51+C56</f>
        <v>0</v>
      </c>
      <c r="D57" s="70">
        <f>D7+D12+D19+D25+D29+D35+D39+D44+D48+D51+D56</f>
        <v>0</v>
      </c>
      <c r="E57" s="70">
        <f t="shared" si="3"/>
        <v>0</v>
      </c>
    </row>
    <row r="58" spans="1:11" ht="15" thickBot="1" x14ac:dyDescent="0.3">
      <c r="A58" s="71" t="s">
        <v>11</v>
      </c>
      <c r="B58" s="71"/>
      <c r="C58" s="72" t="e">
        <f>C57/E57</f>
        <v>#DIV/0!</v>
      </c>
      <c r="D58" s="73" t="e">
        <f>D57/E57</f>
        <v>#DIV/0!</v>
      </c>
      <c r="E58" s="74"/>
    </row>
    <row r="59" spans="1:11" ht="15.75" thickBot="1" x14ac:dyDescent="0.3">
      <c r="A59" s="235" t="s">
        <v>15</v>
      </c>
      <c r="B59" s="231"/>
      <c r="C59" s="231"/>
      <c r="D59" s="231"/>
      <c r="E59" s="232"/>
      <c r="H59" s="148" t="s">
        <v>116</v>
      </c>
    </row>
    <row r="60" spans="1:11" x14ac:dyDescent="0.2">
      <c r="A60" s="15" t="s">
        <v>8</v>
      </c>
      <c r="B60" s="25" t="s">
        <v>18</v>
      </c>
      <c r="C60" s="30" t="s">
        <v>30</v>
      </c>
      <c r="D60" s="29" t="s">
        <v>31</v>
      </c>
      <c r="E60" s="43" t="s">
        <v>32</v>
      </c>
      <c r="G60" s="86" t="s">
        <v>208</v>
      </c>
      <c r="H60" s="123" t="s">
        <v>115</v>
      </c>
      <c r="I60" s="124" t="s">
        <v>104</v>
      </c>
      <c r="J60" s="125" t="s">
        <v>105</v>
      </c>
      <c r="K60" s="126" t="s">
        <v>106</v>
      </c>
    </row>
    <row r="61" spans="1:11" ht="15" customHeight="1" x14ac:dyDescent="0.2">
      <c r="A61" s="1" t="s">
        <v>75</v>
      </c>
      <c r="B61" s="4"/>
      <c r="C61" s="27">
        <v>0</v>
      </c>
      <c r="D61" s="27">
        <v>0</v>
      </c>
      <c r="E61" s="46">
        <f t="shared" ref="E61:E71" si="4">C61+D61</f>
        <v>0</v>
      </c>
      <c r="F61" s="76"/>
      <c r="G61" s="84">
        <v>15100</v>
      </c>
      <c r="H61" s="90" t="s">
        <v>107</v>
      </c>
      <c r="I61" s="96"/>
      <c r="J61" s="101">
        <v>1</v>
      </c>
      <c r="K61" s="98">
        <f>I61*J61</f>
        <v>0</v>
      </c>
    </row>
    <row r="62" spans="1:11" ht="15" customHeight="1" x14ac:dyDescent="0.2">
      <c r="A62" s="1" t="s">
        <v>76</v>
      </c>
      <c r="B62" s="75"/>
      <c r="C62" s="27">
        <v>0</v>
      </c>
      <c r="D62" s="27">
        <v>0</v>
      </c>
      <c r="E62" s="46">
        <f t="shared" si="4"/>
        <v>0</v>
      </c>
      <c r="F62" s="76"/>
      <c r="H62" s="91" t="s">
        <v>108</v>
      </c>
      <c r="I62" s="96"/>
      <c r="J62" s="101">
        <v>0.7</v>
      </c>
      <c r="K62" s="98">
        <f>I62*J62</f>
        <v>0</v>
      </c>
    </row>
    <row r="63" spans="1:11" ht="15" customHeight="1" x14ac:dyDescent="0.2">
      <c r="A63" s="1" t="s">
        <v>77</v>
      </c>
      <c r="B63" s="75"/>
      <c r="C63" s="27">
        <v>0</v>
      </c>
      <c r="D63" s="27">
        <v>0</v>
      </c>
      <c r="E63" s="46">
        <f t="shared" si="4"/>
        <v>0</v>
      </c>
      <c r="F63" s="76"/>
      <c r="H63" s="91" t="s">
        <v>109</v>
      </c>
      <c r="I63" s="96"/>
      <c r="J63" s="102">
        <v>0.5</v>
      </c>
      <c r="K63" s="98">
        <f t="shared" ref="K63:K67" si="5">I63*J63</f>
        <v>0</v>
      </c>
    </row>
    <row r="64" spans="1:11" ht="15" customHeight="1" x14ac:dyDescent="0.2">
      <c r="A64" s="1" t="s">
        <v>100</v>
      </c>
      <c r="B64" s="75"/>
      <c r="C64" s="27">
        <v>0</v>
      </c>
      <c r="D64" s="27">
        <v>0</v>
      </c>
      <c r="E64" s="46">
        <f t="shared" si="4"/>
        <v>0</v>
      </c>
      <c r="F64" s="76"/>
      <c r="H64" s="91" t="s">
        <v>110</v>
      </c>
      <c r="I64" s="96"/>
      <c r="J64" s="102">
        <v>0.38095240000000002</v>
      </c>
      <c r="K64" s="99">
        <f t="shared" si="5"/>
        <v>0</v>
      </c>
    </row>
    <row r="65" spans="1:11" ht="15" customHeight="1" x14ac:dyDescent="0.2">
      <c r="A65" s="1" t="s">
        <v>78</v>
      </c>
      <c r="B65" s="75"/>
      <c r="C65" s="27">
        <v>0</v>
      </c>
      <c r="D65" s="27">
        <v>0</v>
      </c>
      <c r="E65" s="46">
        <f t="shared" si="4"/>
        <v>0</v>
      </c>
      <c r="F65" s="76"/>
      <c r="H65" s="91" t="s">
        <v>111</v>
      </c>
      <c r="I65" s="96"/>
      <c r="J65" s="102">
        <v>0.26455026999999998</v>
      </c>
      <c r="K65" s="99">
        <f t="shared" si="5"/>
        <v>0</v>
      </c>
    </row>
    <row r="66" spans="1:11" ht="15" customHeight="1" x14ac:dyDescent="0.2">
      <c r="A66" s="1" t="s">
        <v>79</v>
      </c>
      <c r="B66" s="75"/>
      <c r="C66" s="27"/>
      <c r="D66" s="27"/>
      <c r="E66" s="46">
        <f t="shared" si="4"/>
        <v>0</v>
      </c>
      <c r="F66" s="76"/>
      <c r="H66" s="217" t="s">
        <v>112</v>
      </c>
      <c r="I66" s="96"/>
      <c r="J66" s="102">
        <v>0.21164021999999999</v>
      </c>
      <c r="K66" s="99">
        <f t="shared" si="5"/>
        <v>0</v>
      </c>
    </row>
    <row r="67" spans="1:11" ht="15" customHeight="1" x14ac:dyDescent="0.2">
      <c r="A67" s="1" t="s">
        <v>212</v>
      </c>
      <c r="B67" s="14"/>
      <c r="C67" s="27"/>
      <c r="D67" s="27"/>
      <c r="E67" s="61">
        <f t="shared" si="4"/>
        <v>0</v>
      </c>
      <c r="F67" s="76"/>
      <c r="H67" s="91" t="s">
        <v>211</v>
      </c>
      <c r="I67" s="96"/>
      <c r="J67" s="102">
        <v>5.6277050000000002E-2</v>
      </c>
      <c r="K67" s="99">
        <f t="shared" si="5"/>
        <v>0</v>
      </c>
    </row>
    <row r="68" spans="1:11" ht="15" thickBot="1" x14ac:dyDescent="0.25">
      <c r="A68" s="13" t="s">
        <v>9</v>
      </c>
      <c r="B68" s="17" t="s">
        <v>18</v>
      </c>
      <c r="C68" s="12" t="s">
        <v>30</v>
      </c>
      <c r="D68" s="11" t="s">
        <v>31</v>
      </c>
      <c r="E68" s="10" t="s">
        <v>32</v>
      </c>
      <c r="H68" s="94"/>
      <c r="I68" s="95"/>
      <c r="J68" s="103"/>
      <c r="K68" s="100">
        <f>SUM(K61:K67)</f>
        <v>0</v>
      </c>
    </row>
    <row r="69" spans="1:11" x14ac:dyDescent="0.25">
      <c r="A69" s="1" t="s">
        <v>87</v>
      </c>
      <c r="B69" s="77"/>
      <c r="C69" s="27">
        <v>0</v>
      </c>
      <c r="D69" s="27">
        <v>0</v>
      </c>
      <c r="E69" s="9">
        <f t="shared" ref="E69" si="6">C69+D69</f>
        <v>0</v>
      </c>
    </row>
    <row r="70" spans="1:11" ht="15" customHeight="1" x14ac:dyDescent="0.25">
      <c r="A70" s="1" t="s">
        <v>118</v>
      </c>
      <c r="B70" s="45"/>
      <c r="C70" s="27">
        <v>0</v>
      </c>
      <c r="D70" s="27">
        <v>0</v>
      </c>
      <c r="E70" s="46">
        <f t="shared" si="4"/>
        <v>0</v>
      </c>
    </row>
    <row r="71" spans="1:11" ht="15" customHeight="1" x14ac:dyDescent="0.25">
      <c r="A71" s="1" t="s">
        <v>94</v>
      </c>
      <c r="B71" s="45"/>
      <c r="C71" s="27">
        <v>0</v>
      </c>
      <c r="D71" s="27">
        <v>0</v>
      </c>
      <c r="E71" s="46">
        <f t="shared" si="4"/>
        <v>0</v>
      </c>
    </row>
    <row r="72" spans="1:11" ht="15" thickBot="1" x14ac:dyDescent="0.3">
      <c r="A72" s="129" t="s">
        <v>10</v>
      </c>
      <c r="B72" s="68"/>
      <c r="C72" s="136">
        <f>SUM(C60:C71)</f>
        <v>0</v>
      </c>
      <c r="D72" s="139">
        <f>SUM(D60:D71)</f>
        <v>0</v>
      </c>
      <c r="E72" s="106">
        <f>C72+D72</f>
        <v>0</v>
      </c>
    </row>
    <row r="73" spans="1:11" x14ac:dyDescent="0.25">
      <c r="A73" s="130" t="s">
        <v>49</v>
      </c>
      <c r="B73" s="131"/>
      <c r="C73" s="137">
        <f>C72+C57</f>
        <v>0</v>
      </c>
      <c r="D73" s="140">
        <f>D72+D57</f>
        <v>0</v>
      </c>
      <c r="E73" s="132">
        <f>C73+D73</f>
        <v>0</v>
      </c>
      <c r="G73" s="204" t="s">
        <v>85</v>
      </c>
    </row>
    <row r="74" spans="1:11" ht="15" thickBot="1" x14ac:dyDescent="0.3">
      <c r="A74" s="133" t="s">
        <v>14</v>
      </c>
      <c r="B74" s="134"/>
      <c r="C74" s="138" t="e">
        <f>C73/E73</f>
        <v>#DIV/0!</v>
      </c>
      <c r="D74" s="141" t="e">
        <f>D73/E73</f>
        <v>#DIV/0!</v>
      </c>
      <c r="E74" s="135" t="e">
        <f>C74+D74</f>
        <v>#DIV/0!</v>
      </c>
      <c r="G74" s="205">
        <f>(C57+C72)</f>
        <v>0</v>
      </c>
    </row>
    <row r="75" spans="1:11" ht="16.5" thickBot="1" x14ac:dyDescent="0.3">
      <c r="A75" s="230" t="s">
        <v>16</v>
      </c>
      <c r="B75" s="231"/>
      <c r="C75" s="231"/>
      <c r="D75" s="231"/>
      <c r="E75" s="232"/>
      <c r="G75" s="41"/>
    </row>
    <row r="76" spans="1:11" ht="14.25" customHeight="1" x14ac:dyDescent="0.25">
      <c r="A76" s="107" t="s">
        <v>55</v>
      </c>
      <c r="B76" s="79"/>
      <c r="C76" s="199" t="s">
        <v>30</v>
      </c>
      <c r="D76" s="199" t="s">
        <v>31</v>
      </c>
      <c r="E76" s="200" t="s">
        <v>32</v>
      </c>
      <c r="F76" s="122"/>
      <c r="G76" s="41"/>
    </row>
    <row r="77" spans="1:11" ht="38.25" x14ac:dyDescent="0.25">
      <c r="A77" s="44" t="s">
        <v>12</v>
      </c>
      <c r="B77" s="57" t="s">
        <v>217</v>
      </c>
      <c r="C77" s="27">
        <f>G78</f>
        <v>0</v>
      </c>
      <c r="D77" s="27">
        <v>0</v>
      </c>
      <c r="E77" s="146">
        <f t="shared" ref="E77:E79" si="7">C77+D77</f>
        <v>0</v>
      </c>
      <c r="F77" s="218" t="s">
        <v>209</v>
      </c>
      <c r="G77" s="219" t="s">
        <v>73</v>
      </c>
      <c r="H77" s="220" t="s">
        <v>189</v>
      </c>
      <c r="I77" s="214"/>
      <c r="J77" s="221" t="s">
        <v>74</v>
      </c>
      <c r="K77" s="195"/>
    </row>
    <row r="78" spans="1:11" ht="36.75" customHeight="1" x14ac:dyDescent="0.25">
      <c r="A78" s="44" t="s">
        <v>13</v>
      </c>
      <c r="B78" s="59"/>
      <c r="C78" s="27">
        <v>0</v>
      </c>
      <c r="D78" s="27">
        <v>0</v>
      </c>
      <c r="E78" s="61">
        <f t="shared" si="7"/>
        <v>0</v>
      </c>
      <c r="F78" s="80">
        <f>C77*0.4</f>
        <v>0</v>
      </c>
      <c r="G78" s="7">
        <f>(C57+C72)*0.0526</f>
        <v>0</v>
      </c>
      <c r="H78" s="6">
        <f>(E57+E72)*0.1</f>
        <v>0</v>
      </c>
      <c r="I78" s="47"/>
      <c r="J78" s="202">
        <f>G78+H78</f>
        <v>0</v>
      </c>
      <c r="K78" s="195"/>
    </row>
    <row r="79" spans="1:11" ht="39" customHeight="1" x14ac:dyDescent="0.25">
      <c r="A79" s="109" t="s">
        <v>33</v>
      </c>
      <c r="B79" s="50"/>
      <c r="C79" s="27">
        <v>0</v>
      </c>
      <c r="D79" s="27">
        <v>0</v>
      </c>
      <c r="E79" s="61">
        <f t="shared" si="7"/>
        <v>0</v>
      </c>
      <c r="F79" s="81">
        <f>C77*0.6</f>
        <v>0</v>
      </c>
      <c r="G79" s="196" t="s">
        <v>190</v>
      </c>
      <c r="H79" s="201" t="s">
        <v>101</v>
      </c>
      <c r="I79" s="197"/>
      <c r="J79" s="203" t="s">
        <v>191</v>
      </c>
      <c r="K79" s="198"/>
    </row>
    <row r="80" spans="1:11" x14ac:dyDescent="0.25">
      <c r="A80" s="128" t="s">
        <v>48</v>
      </c>
      <c r="B80" s="78"/>
      <c r="C80" s="145">
        <f>SUM(C77:C79)</f>
        <v>0</v>
      </c>
      <c r="D80" s="145">
        <f>SUM(D77:D79)</f>
        <v>0</v>
      </c>
      <c r="E80" s="61">
        <f>C80+D80</f>
        <v>0</v>
      </c>
    </row>
    <row r="81" spans="1:10" ht="14.25" customHeight="1" thickBot="1" x14ac:dyDescent="0.3">
      <c r="A81" s="110" t="s">
        <v>11</v>
      </c>
      <c r="B81" s="111"/>
      <c r="C81" s="143" t="e">
        <f>C80/E80</f>
        <v>#DIV/0!</v>
      </c>
      <c r="D81" s="144" t="e">
        <f>D80/E80</f>
        <v>#DIV/0!</v>
      </c>
      <c r="E81" s="147"/>
      <c r="G81" s="85" t="s">
        <v>210</v>
      </c>
      <c r="H81" s="104" t="s">
        <v>114</v>
      </c>
    </row>
    <row r="82" spans="1:10" ht="15" thickBot="1" x14ac:dyDescent="0.3">
      <c r="G82" s="224" t="e">
        <f>C83/H82</f>
        <v>#DIV/0!</v>
      </c>
      <c r="H82" s="105">
        <f>K68</f>
        <v>0</v>
      </c>
    </row>
    <row r="83" spans="1:10" x14ac:dyDescent="0.25">
      <c r="A83" s="112" t="s">
        <v>43</v>
      </c>
      <c r="B83" s="113"/>
      <c r="C83" s="114">
        <f>C57+C72+C80</f>
        <v>0</v>
      </c>
      <c r="D83" s="115">
        <f>D57+D72+D80</f>
        <v>0</v>
      </c>
      <c r="E83" s="116">
        <f>C83+D83</f>
        <v>0</v>
      </c>
      <c r="G83" s="236" t="s">
        <v>113</v>
      </c>
      <c r="H83" s="236"/>
    </row>
    <row r="84" spans="1:10" ht="15" thickBot="1" x14ac:dyDescent="0.3">
      <c r="A84" s="117" t="s">
        <v>11</v>
      </c>
      <c r="B84" s="118"/>
      <c r="C84" s="119" t="e">
        <f>C83/E83</f>
        <v>#DIV/0!</v>
      </c>
      <c r="D84" s="120" t="e">
        <f>D83/E83</f>
        <v>#DIV/0!</v>
      </c>
      <c r="E84" s="121" t="e">
        <f>C84+D84</f>
        <v>#DIV/0!</v>
      </c>
      <c r="G84" s="236"/>
      <c r="H84" s="236"/>
    </row>
    <row r="85" spans="1:10" x14ac:dyDescent="0.25">
      <c r="C85" s="223" t="s">
        <v>216</v>
      </c>
      <c r="D85" s="222">
        <v>0.24</v>
      </c>
      <c r="G85" s="211"/>
      <c r="H85" s="210"/>
      <c r="I85" s="92"/>
      <c r="J85" s="92"/>
    </row>
    <row r="86" spans="1:10" ht="15" x14ac:dyDescent="0.25">
      <c r="G86" s="213"/>
      <c r="H86" s="212"/>
    </row>
    <row r="87" spans="1:10" ht="38.25" x14ac:dyDescent="0.25">
      <c r="A87" s="34" t="s">
        <v>41</v>
      </c>
      <c r="B87" s="35" t="s">
        <v>42</v>
      </c>
      <c r="C87" s="36" t="s">
        <v>44</v>
      </c>
      <c r="D87" s="36" t="s">
        <v>45</v>
      </c>
      <c r="E87" s="36" t="s">
        <v>46</v>
      </c>
      <c r="G87" s="214" t="s">
        <v>226</v>
      </c>
    </row>
    <row r="88" spans="1:10" x14ac:dyDescent="0.25">
      <c r="A88" s="37"/>
      <c r="B88" s="38"/>
      <c r="C88" s="39"/>
      <c r="D88" s="39"/>
      <c r="E88" s="40"/>
      <c r="G88" s="211" t="s">
        <v>192</v>
      </c>
      <c r="H88" s="215">
        <v>16300</v>
      </c>
    </row>
    <row r="89" spans="1:10" x14ac:dyDescent="0.25">
      <c r="A89" s="37"/>
      <c r="B89" s="38"/>
      <c r="C89" s="40"/>
      <c r="D89" s="40"/>
      <c r="E89" s="40"/>
      <c r="G89" s="211" t="s">
        <v>193</v>
      </c>
      <c r="H89" s="215">
        <v>16800</v>
      </c>
    </row>
    <row r="90" spans="1:10" x14ac:dyDescent="0.25">
      <c r="A90" s="37"/>
      <c r="B90" s="38"/>
      <c r="C90" s="40"/>
      <c r="D90" s="40"/>
      <c r="E90" s="40"/>
    </row>
    <row r="91" spans="1:10" x14ac:dyDescent="0.25">
      <c r="A91" s="37"/>
      <c r="B91" s="38"/>
      <c r="C91" s="40"/>
      <c r="D91" s="40"/>
      <c r="E91" s="40"/>
    </row>
    <row r="92" spans="1:10" x14ac:dyDescent="0.25">
      <c r="A92" s="37"/>
      <c r="B92" s="38"/>
      <c r="C92" s="40"/>
      <c r="D92" s="40"/>
      <c r="E92" s="40"/>
    </row>
    <row r="93" spans="1:10" x14ac:dyDescent="0.25">
      <c r="A93" s="82"/>
      <c r="B93" s="83">
        <f>SUM(B88:B92)</f>
        <v>0</v>
      </c>
      <c r="C93" s="82"/>
      <c r="D93" s="82"/>
      <c r="E93" s="82"/>
    </row>
    <row r="94" spans="1:10" x14ac:dyDescent="0.25">
      <c r="B94" s="5" t="s">
        <v>60</v>
      </c>
    </row>
  </sheetData>
  <mergeCells count="17">
    <mergeCell ref="A25:B25"/>
    <mergeCell ref="A1:E1"/>
    <mergeCell ref="A3:E3"/>
    <mergeCell ref="A7:B7"/>
    <mergeCell ref="A12:B12"/>
    <mergeCell ref="A19:B19"/>
    <mergeCell ref="G83:H84"/>
    <mergeCell ref="A27:B27"/>
    <mergeCell ref="A29:B29"/>
    <mergeCell ref="A35:B35"/>
    <mergeCell ref="A39:B39"/>
    <mergeCell ref="A44:B44"/>
    <mergeCell ref="A48:B48"/>
    <mergeCell ref="A51:B51"/>
    <mergeCell ref="A56:B56"/>
    <mergeCell ref="A59:E59"/>
    <mergeCell ref="A75:E75"/>
  </mergeCells>
  <conditionalFormatting sqref="D84">
    <cfRule type="cellIs" dxfId="5" priority="6" operator="lessThan">
      <formula>D85</formula>
    </cfRule>
    <cfRule type="cellIs" dxfId="4" priority="7" operator="greaterThanOrEqual">
      <formula>D85</formula>
    </cfRule>
  </conditionalFormatting>
  <conditionalFormatting sqref="I61:I65">
    <cfRule type="containsBlanks" dxfId="3" priority="4">
      <formula>LEN(TRIM(I61))=0</formula>
    </cfRule>
  </conditionalFormatting>
  <conditionalFormatting sqref="G82">
    <cfRule type="cellIs" dxfId="2" priority="2" operator="greaterThan">
      <formula>16300</formula>
    </cfRule>
    <cfRule type="cellIs" dxfId="1" priority="3" operator="lessThanOrEqual">
      <formula>16300</formula>
    </cfRule>
  </conditionalFormatting>
  <conditionalFormatting sqref="I66:I67">
    <cfRule type="containsBlanks" dxfId="0" priority="1">
      <formula>LEN(TRIM(I66))=0</formula>
    </cfRule>
  </conditionalFormatting>
  <hyperlinks>
    <hyperlink ref="G2" r:id="rId1"/>
    <hyperlink ref="G3" r:id="rId2"/>
  </hyperlinks>
  <pageMargins left="0.25" right="0.25" top="0.75" bottom="0.75" header="0.3" footer="0.3"/>
  <pageSetup scale="44" fitToHeight="3"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A24" sqref="A24:E27"/>
    </sheetView>
  </sheetViews>
  <sheetFormatPr defaultRowHeight="15" x14ac:dyDescent="0.25"/>
  <cols>
    <col min="6" max="6" width="13.42578125" customWidth="1"/>
    <col min="7" max="7" width="19.42578125" customWidth="1"/>
  </cols>
  <sheetData>
    <row r="1" spans="1:7" ht="18" x14ac:dyDescent="0.25">
      <c r="A1" s="162" t="s">
        <v>221</v>
      </c>
      <c r="B1" s="149"/>
      <c r="C1" s="149"/>
      <c r="D1" s="149"/>
      <c r="E1" s="149"/>
      <c r="F1" s="149"/>
      <c r="G1" s="149"/>
    </row>
    <row r="2" spans="1:7" x14ac:dyDescent="0.25">
      <c r="A2" s="149" t="s">
        <v>131</v>
      </c>
      <c r="B2" s="149"/>
      <c r="C2" s="149"/>
      <c r="D2" s="149"/>
      <c r="E2" s="149"/>
      <c r="F2" s="150"/>
      <c r="G2" s="150"/>
    </row>
    <row r="3" spans="1:7" x14ac:dyDescent="0.25">
      <c r="A3" s="149"/>
      <c r="B3" s="149"/>
      <c r="C3" s="149"/>
      <c r="D3" s="149"/>
      <c r="E3" s="149"/>
      <c r="F3" s="150"/>
      <c r="G3" s="150"/>
    </row>
    <row r="4" spans="1:7" x14ac:dyDescent="0.25">
      <c r="A4" s="151" t="s">
        <v>119</v>
      </c>
      <c r="B4" s="149"/>
      <c r="C4" s="149"/>
      <c r="D4" s="149"/>
      <c r="E4" s="149"/>
      <c r="F4" s="150"/>
      <c r="G4" s="150"/>
    </row>
    <row r="5" spans="1:7" x14ac:dyDescent="0.25">
      <c r="A5" s="149" t="s">
        <v>120</v>
      </c>
      <c r="B5" s="149"/>
      <c r="C5" s="149"/>
      <c r="D5" s="149"/>
      <c r="E5" s="149"/>
      <c r="F5" s="152">
        <f>'SAMPLE Budget'!E57</f>
        <v>59190</v>
      </c>
      <c r="G5" s="150"/>
    </row>
    <row r="6" spans="1:7" x14ac:dyDescent="0.25">
      <c r="A6" s="149" t="s">
        <v>121</v>
      </c>
      <c r="B6" s="149"/>
      <c r="C6" s="149"/>
      <c r="D6" s="149"/>
      <c r="E6" s="149"/>
      <c r="F6" s="152">
        <f>'SAMPLE Budget'!E72</f>
        <v>356986</v>
      </c>
      <c r="G6" s="150"/>
    </row>
    <row r="7" spans="1:7" x14ac:dyDescent="0.25">
      <c r="A7" s="149"/>
      <c r="B7" s="149" t="s">
        <v>122</v>
      </c>
      <c r="C7" s="149"/>
      <c r="D7" s="149"/>
      <c r="E7" s="149"/>
      <c r="F7" s="168">
        <f>SUM(F5:F6)</f>
        <v>416176</v>
      </c>
      <c r="G7" s="150"/>
    </row>
    <row r="8" spans="1:7" x14ac:dyDescent="0.25">
      <c r="A8" s="153" t="s">
        <v>123</v>
      </c>
      <c r="B8" s="153"/>
      <c r="C8" s="153"/>
      <c r="D8" s="153"/>
      <c r="E8" s="153"/>
      <c r="F8" s="154">
        <v>0.32</v>
      </c>
      <c r="G8" s="150"/>
    </row>
    <row r="9" spans="1:7" x14ac:dyDescent="0.25">
      <c r="A9" s="149" t="s">
        <v>124</v>
      </c>
      <c r="B9" s="149"/>
      <c r="C9" s="149"/>
      <c r="D9" s="149"/>
      <c r="E9" s="149"/>
      <c r="F9" s="149"/>
      <c r="G9" s="163">
        <f>ROUND((F7*F8),0)</f>
        <v>133176</v>
      </c>
    </row>
    <row r="10" spans="1:7" x14ac:dyDescent="0.25">
      <c r="A10" s="149"/>
      <c r="B10" s="149"/>
      <c r="C10" s="149"/>
      <c r="D10" s="149"/>
      <c r="E10" s="149"/>
      <c r="F10" s="150"/>
      <c r="G10" s="150"/>
    </row>
    <row r="11" spans="1:7" x14ac:dyDescent="0.25">
      <c r="A11" s="149"/>
      <c r="B11" s="149"/>
      <c r="C11" s="149"/>
      <c r="D11" s="149"/>
      <c r="E11" s="149"/>
      <c r="F11" s="150"/>
      <c r="G11" s="150"/>
    </row>
    <row r="12" spans="1:7" x14ac:dyDescent="0.25">
      <c r="A12" s="149" t="s">
        <v>125</v>
      </c>
      <c r="B12" s="149"/>
      <c r="C12" s="149"/>
      <c r="D12" s="149"/>
      <c r="E12" s="149"/>
      <c r="F12" s="152">
        <f>'SAMPLE Budget'!C57</f>
        <v>12095</v>
      </c>
      <c r="G12" s="150"/>
    </row>
    <row r="13" spans="1:7" x14ac:dyDescent="0.25">
      <c r="A13" s="149" t="s">
        <v>126</v>
      </c>
      <c r="B13" s="149"/>
      <c r="C13" s="149"/>
      <c r="D13" s="149"/>
      <c r="E13" s="149"/>
      <c r="F13" s="152">
        <f>'SAMPLE Budget'!C72</f>
        <v>297486</v>
      </c>
      <c r="G13" s="150"/>
    </row>
    <row r="14" spans="1:7" x14ac:dyDescent="0.25">
      <c r="A14" s="149"/>
      <c r="B14" s="149"/>
      <c r="C14" s="149"/>
      <c r="D14" s="149"/>
      <c r="E14" s="149"/>
      <c r="F14" s="163">
        <f>SUM(F12:F13)</f>
        <v>309581</v>
      </c>
      <c r="G14" s="150"/>
    </row>
    <row r="15" spans="1:7" x14ac:dyDescent="0.25">
      <c r="A15" s="155" t="s">
        <v>127</v>
      </c>
      <c r="B15" s="155"/>
      <c r="C15" s="155"/>
      <c r="D15" s="155"/>
      <c r="E15" s="155"/>
      <c r="F15" s="156">
        <v>5.2600000000000001E-2</v>
      </c>
      <c r="G15" s="150"/>
    </row>
    <row r="16" spans="1:7" x14ac:dyDescent="0.25">
      <c r="A16" s="157" t="s">
        <v>128</v>
      </c>
      <c r="B16" s="157"/>
      <c r="C16" s="157"/>
      <c r="D16" s="157"/>
      <c r="E16" s="157"/>
      <c r="F16" s="157"/>
      <c r="G16" s="164">
        <f>ROUND((F14*F15),0)</f>
        <v>16284</v>
      </c>
    </row>
    <row r="17" spans="1:7" x14ac:dyDescent="0.25">
      <c r="A17" s="149"/>
      <c r="B17" s="149" t="s">
        <v>129</v>
      </c>
      <c r="C17" s="149"/>
      <c r="D17" s="149"/>
      <c r="E17" s="149"/>
      <c r="F17" s="158"/>
      <c r="G17" s="165">
        <f>G9-G16</f>
        <v>116892</v>
      </c>
    </row>
    <row r="18" spans="1:7" x14ac:dyDescent="0.25">
      <c r="A18" s="149"/>
      <c r="B18" s="149"/>
      <c r="C18" s="149"/>
      <c r="D18" s="149"/>
      <c r="E18" s="149"/>
      <c r="F18" s="158"/>
      <c r="G18" s="149"/>
    </row>
    <row r="19" spans="1:7" x14ac:dyDescent="0.25">
      <c r="A19" s="149" t="s">
        <v>130</v>
      </c>
      <c r="B19" s="149"/>
      <c r="C19" s="149"/>
      <c r="D19" s="149"/>
      <c r="E19" s="149"/>
      <c r="F19" s="158"/>
      <c r="G19" s="149"/>
    </row>
    <row r="20" spans="1:7" x14ac:dyDescent="0.25">
      <c r="A20" s="159"/>
      <c r="B20" s="159"/>
      <c r="C20" s="159"/>
      <c r="D20" s="159"/>
      <c r="E20" s="159"/>
      <c r="F20" s="160"/>
      <c r="G20" s="159"/>
    </row>
    <row r="21" spans="1:7" x14ac:dyDescent="0.25">
      <c r="A21" s="149"/>
      <c r="B21" s="149"/>
      <c r="C21" s="149"/>
      <c r="D21" s="149"/>
      <c r="E21" s="149"/>
      <c r="F21" s="149"/>
      <c r="G21" s="149"/>
    </row>
    <row r="22" spans="1:7" x14ac:dyDescent="0.25">
      <c r="A22" s="237" t="s">
        <v>132</v>
      </c>
      <c r="B22" s="237"/>
      <c r="C22" s="237"/>
      <c r="D22" s="237"/>
      <c r="E22" s="237"/>
      <c r="F22" s="237"/>
      <c r="G22" s="237"/>
    </row>
    <row r="23" spans="1:7" x14ac:dyDescent="0.25">
      <c r="A23" s="237"/>
      <c r="B23" s="237"/>
      <c r="C23" s="237"/>
      <c r="D23" s="237"/>
      <c r="E23" s="237"/>
      <c r="F23" s="237"/>
      <c r="G23" s="237"/>
    </row>
    <row r="24" spans="1:7" x14ac:dyDescent="0.25">
      <c r="A24" s="93" t="s">
        <v>218</v>
      </c>
      <c r="B24" s="169"/>
      <c r="C24" s="169"/>
      <c r="D24" s="169"/>
      <c r="E24" s="169"/>
      <c r="F24" s="149"/>
      <c r="G24" s="149"/>
    </row>
    <row r="25" spans="1:7" x14ac:dyDescent="0.25">
      <c r="A25" s="149"/>
      <c r="B25" s="149"/>
      <c r="C25" s="149"/>
      <c r="D25" s="149"/>
      <c r="E25" s="149"/>
      <c r="F25" s="149"/>
      <c r="G25" s="149"/>
    </row>
    <row r="26" spans="1:7" x14ac:dyDescent="0.25">
      <c r="A26" s="150" t="s">
        <v>219</v>
      </c>
      <c r="B26" s="149"/>
      <c r="C26" s="149"/>
      <c r="D26" s="149"/>
      <c r="E26" s="161">
        <v>0.4</v>
      </c>
      <c r="F26" s="163">
        <f>ROUND((G16*0.4),0)</f>
        <v>6514</v>
      </c>
      <c r="G26" s="150"/>
    </row>
    <row r="27" spans="1:7" x14ac:dyDescent="0.25">
      <c r="A27" s="150" t="s">
        <v>220</v>
      </c>
      <c r="B27" s="149"/>
      <c r="C27" s="149"/>
      <c r="D27" s="149"/>
      <c r="E27" s="161">
        <v>0.6</v>
      </c>
      <c r="F27" s="166">
        <f>ROUND((G16*0.6),0)</f>
        <v>9770</v>
      </c>
      <c r="G27" s="150"/>
    </row>
    <row r="28" spans="1:7" x14ac:dyDescent="0.25">
      <c r="A28" s="149"/>
      <c r="B28" s="149"/>
      <c r="C28" s="149"/>
      <c r="D28" s="149"/>
      <c r="E28" s="149"/>
      <c r="F28" s="167">
        <f>SUM(F26:F27)</f>
        <v>16284</v>
      </c>
      <c r="G28" s="158"/>
    </row>
    <row r="29" spans="1:7" x14ac:dyDescent="0.25">
      <c r="A29" s="149"/>
      <c r="B29" s="149"/>
      <c r="C29" s="149"/>
      <c r="D29" s="149"/>
      <c r="E29" s="149"/>
      <c r="F29" s="149"/>
      <c r="G29" s="149"/>
    </row>
    <row r="30" spans="1:7" x14ac:dyDescent="0.25">
      <c r="A30" s="149" t="s">
        <v>133</v>
      </c>
      <c r="B30" s="149"/>
      <c r="C30" s="149"/>
      <c r="D30" s="149"/>
      <c r="E30" s="149"/>
      <c r="F30" s="149"/>
      <c r="G30" s="149"/>
    </row>
    <row r="31" spans="1:7" x14ac:dyDescent="0.25">
      <c r="A31" s="149"/>
      <c r="B31" s="149"/>
      <c r="C31" s="149"/>
      <c r="D31" s="149"/>
      <c r="E31" s="149"/>
      <c r="F31" s="149"/>
      <c r="G31" s="149"/>
    </row>
  </sheetData>
  <mergeCells count="1">
    <mergeCell ref="A22:G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1"/>
  <sheetViews>
    <sheetView workbookViewId="0">
      <selection activeCell="F28" sqref="F28"/>
    </sheetView>
  </sheetViews>
  <sheetFormatPr defaultRowHeight="15" x14ac:dyDescent="0.25"/>
  <cols>
    <col min="6" max="6" width="13.42578125" customWidth="1"/>
    <col min="7" max="7" width="19.42578125" customWidth="1"/>
  </cols>
  <sheetData>
    <row r="1" spans="1:7" ht="18" x14ac:dyDescent="0.25">
      <c r="A1" s="162" t="s">
        <v>222</v>
      </c>
      <c r="B1" s="149"/>
      <c r="C1" s="149"/>
      <c r="D1" s="149"/>
      <c r="E1" s="149"/>
      <c r="F1" s="149"/>
      <c r="G1" s="149"/>
    </row>
    <row r="2" spans="1:7" x14ac:dyDescent="0.25">
      <c r="A2" s="149" t="s">
        <v>131</v>
      </c>
      <c r="B2" s="149"/>
      <c r="C2" s="149"/>
      <c r="D2" s="149"/>
      <c r="E2" s="149"/>
      <c r="F2" s="150"/>
      <c r="G2" s="150"/>
    </row>
    <row r="3" spans="1:7" x14ac:dyDescent="0.25">
      <c r="A3" s="149"/>
      <c r="B3" s="149"/>
      <c r="C3" s="149"/>
      <c r="D3" s="149"/>
      <c r="E3" s="149"/>
      <c r="F3" s="150"/>
      <c r="G3" s="150"/>
    </row>
    <row r="4" spans="1:7" x14ac:dyDescent="0.25">
      <c r="A4" s="151" t="s">
        <v>119</v>
      </c>
      <c r="B4" s="149"/>
      <c r="C4" s="149"/>
      <c r="D4" s="149"/>
      <c r="E4" s="149"/>
      <c r="F4" s="150"/>
      <c r="G4" s="150"/>
    </row>
    <row r="5" spans="1:7" x14ac:dyDescent="0.25">
      <c r="A5" s="149" t="s">
        <v>120</v>
      </c>
      <c r="B5" s="149"/>
      <c r="C5" s="149"/>
      <c r="D5" s="149"/>
      <c r="E5" s="149"/>
      <c r="F5" s="152">
        <f>'Blank Budget Worksheet'!E57</f>
        <v>0</v>
      </c>
      <c r="G5" s="150"/>
    </row>
    <row r="6" spans="1:7" x14ac:dyDescent="0.25">
      <c r="A6" s="149" t="s">
        <v>121</v>
      </c>
      <c r="B6" s="149"/>
      <c r="C6" s="149"/>
      <c r="D6" s="149"/>
      <c r="E6" s="149"/>
      <c r="F6" s="152">
        <f>'Blank Budget Worksheet'!E72</f>
        <v>0</v>
      </c>
      <c r="G6" s="150"/>
    </row>
    <row r="7" spans="1:7" x14ac:dyDescent="0.25">
      <c r="A7" s="149"/>
      <c r="B7" s="149" t="s">
        <v>122</v>
      </c>
      <c r="C7" s="149"/>
      <c r="D7" s="149"/>
      <c r="E7" s="149"/>
      <c r="F7" s="168">
        <f>SUM(F5:F6)</f>
        <v>0</v>
      </c>
      <c r="G7" s="150"/>
    </row>
    <row r="8" spans="1:7" x14ac:dyDescent="0.25">
      <c r="A8" s="153" t="s">
        <v>123</v>
      </c>
      <c r="B8" s="153"/>
      <c r="C8" s="153"/>
      <c r="D8" s="153"/>
      <c r="E8" s="153"/>
      <c r="F8" s="154"/>
      <c r="G8" s="170" t="s">
        <v>134</v>
      </c>
    </row>
    <row r="9" spans="1:7" x14ac:dyDescent="0.25">
      <c r="A9" s="149" t="s">
        <v>124</v>
      </c>
      <c r="B9" s="149"/>
      <c r="C9" s="149"/>
      <c r="D9" s="149"/>
      <c r="E9" s="149"/>
      <c r="F9" s="149"/>
      <c r="G9" s="163">
        <f>ROUND((F7*F8),0)</f>
        <v>0</v>
      </c>
    </row>
    <row r="10" spans="1:7" x14ac:dyDescent="0.25">
      <c r="A10" s="149"/>
      <c r="B10" s="149"/>
      <c r="C10" s="149"/>
      <c r="D10" s="149"/>
      <c r="E10" s="149"/>
      <c r="F10" s="150"/>
      <c r="G10" s="150"/>
    </row>
    <row r="11" spans="1:7" x14ac:dyDescent="0.25">
      <c r="A11" s="149"/>
      <c r="B11" s="149"/>
      <c r="C11" s="149"/>
      <c r="D11" s="149"/>
      <c r="E11" s="149"/>
      <c r="F11" s="150"/>
      <c r="G11" s="150"/>
    </row>
    <row r="12" spans="1:7" x14ac:dyDescent="0.25">
      <c r="A12" s="149" t="s">
        <v>125</v>
      </c>
      <c r="B12" s="149"/>
      <c r="C12" s="149"/>
      <c r="D12" s="149"/>
      <c r="E12" s="149"/>
      <c r="F12" s="152">
        <f>'Blank Budget Worksheet'!C57</f>
        <v>0</v>
      </c>
      <c r="G12" s="150"/>
    </row>
    <row r="13" spans="1:7" x14ac:dyDescent="0.25">
      <c r="A13" s="149" t="s">
        <v>126</v>
      </c>
      <c r="B13" s="149"/>
      <c r="C13" s="149"/>
      <c r="D13" s="149"/>
      <c r="E13" s="149"/>
      <c r="F13" s="152">
        <f>'Blank Budget Worksheet'!C72</f>
        <v>0</v>
      </c>
      <c r="G13" s="150"/>
    </row>
    <row r="14" spans="1:7" x14ac:dyDescent="0.25">
      <c r="A14" s="149"/>
      <c r="B14" s="149"/>
      <c r="C14" s="149"/>
      <c r="D14" s="149"/>
      <c r="E14" s="149"/>
      <c r="F14" s="163">
        <f>SUM(F12:F13)</f>
        <v>0</v>
      </c>
      <c r="G14" s="150"/>
    </row>
    <row r="15" spans="1:7" x14ac:dyDescent="0.25">
      <c r="A15" s="155" t="s">
        <v>127</v>
      </c>
      <c r="B15" s="155"/>
      <c r="C15" s="155"/>
      <c r="D15" s="155"/>
      <c r="E15" s="155"/>
      <c r="F15" s="156">
        <v>5.2600000000000001E-2</v>
      </c>
      <c r="G15" s="150"/>
    </row>
    <row r="16" spans="1:7" x14ac:dyDescent="0.25">
      <c r="A16" s="157" t="s">
        <v>128</v>
      </c>
      <c r="B16" s="157"/>
      <c r="C16" s="157"/>
      <c r="D16" s="157"/>
      <c r="E16" s="157"/>
      <c r="F16" s="157"/>
      <c r="G16" s="164">
        <f>ROUND((F14*F15),0)</f>
        <v>0</v>
      </c>
    </row>
    <row r="17" spans="1:7" x14ac:dyDescent="0.25">
      <c r="A17" s="149"/>
      <c r="B17" s="149" t="s">
        <v>129</v>
      </c>
      <c r="C17" s="149"/>
      <c r="D17" s="149"/>
      <c r="E17" s="149"/>
      <c r="F17" s="158"/>
      <c r="G17" s="165">
        <f>G9-G16</f>
        <v>0</v>
      </c>
    </row>
    <row r="18" spans="1:7" x14ac:dyDescent="0.25">
      <c r="A18" s="149"/>
      <c r="B18" s="149"/>
      <c r="C18" s="149"/>
      <c r="D18" s="149"/>
      <c r="E18" s="149"/>
      <c r="F18" s="158"/>
      <c r="G18" s="149"/>
    </row>
    <row r="19" spans="1:7" x14ac:dyDescent="0.25">
      <c r="A19" s="149" t="s">
        <v>130</v>
      </c>
      <c r="B19" s="149"/>
      <c r="C19" s="149"/>
      <c r="D19" s="149"/>
      <c r="E19" s="149"/>
      <c r="F19" s="158"/>
      <c r="G19" s="149"/>
    </row>
    <row r="20" spans="1:7" x14ac:dyDescent="0.25">
      <c r="A20" s="159"/>
      <c r="B20" s="159"/>
      <c r="C20" s="159"/>
      <c r="D20" s="159"/>
      <c r="E20" s="159"/>
      <c r="F20" s="160"/>
      <c r="G20" s="159"/>
    </row>
    <row r="21" spans="1:7" x14ac:dyDescent="0.25">
      <c r="A21" s="149"/>
      <c r="B21" s="149"/>
      <c r="C21" s="149"/>
      <c r="D21" s="149"/>
      <c r="E21" s="149"/>
      <c r="F21" s="149"/>
      <c r="G21" s="149"/>
    </row>
    <row r="22" spans="1:7" x14ac:dyDescent="0.25">
      <c r="A22" s="237" t="s">
        <v>132</v>
      </c>
      <c r="B22" s="237"/>
      <c r="C22" s="237"/>
      <c r="D22" s="237"/>
      <c r="E22" s="237"/>
      <c r="F22" s="237"/>
      <c r="G22" s="237"/>
    </row>
    <row r="23" spans="1:7" x14ac:dyDescent="0.25">
      <c r="A23" s="237"/>
      <c r="B23" s="237"/>
      <c r="C23" s="237"/>
      <c r="D23" s="237"/>
      <c r="E23" s="237"/>
      <c r="F23" s="237"/>
      <c r="G23" s="237"/>
    </row>
    <row r="24" spans="1:7" x14ac:dyDescent="0.25">
      <c r="A24" s="93" t="s">
        <v>218</v>
      </c>
      <c r="B24" s="169"/>
      <c r="C24" s="169"/>
      <c r="D24" s="169"/>
      <c r="E24" s="169"/>
      <c r="F24" s="149"/>
      <c r="G24" s="149"/>
    </row>
    <row r="25" spans="1:7" x14ac:dyDescent="0.25">
      <c r="A25" s="149"/>
      <c r="B25" s="149"/>
      <c r="C25" s="149"/>
      <c r="D25" s="149"/>
      <c r="E25" s="149"/>
      <c r="F25" s="149"/>
      <c r="G25" s="149"/>
    </row>
    <row r="26" spans="1:7" x14ac:dyDescent="0.25">
      <c r="A26" s="150" t="s">
        <v>219</v>
      </c>
      <c r="B26" s="149"/>
      <c r="C26" s="149"/>
      <c r="D26" s="149"/>
      <c r="E26" s="161">
        <v>0.4</v>
      </c>
      <c r="F26" s="163">
        <f>ROUND((G16*0.4),0)</f>
        <v>0</v>
      </c>
      <c r="G26" s="150"/>
    </row>
    <row r="27" spans="1:7" x14ac:dyDescent="0.25">
      <c r="A27" s="150" t="s">
        <v>220</v>
      </c>
      <c r="B27" s="149"/>
      <c r="C27" s="149"/>
      <c r="D27" s="149"/>
      <c r="E27" s="161">
        <v>0.6</v>
      </c>
      <c r="F27" s="166">
        <f>ROUND((G16*0.6),0)</f>
        <v>0</v>
      </c>
      <c r="G27" s="150"/>
    </row>
    <row r="28" spans="1:7" x14ac:dyDescent="0.25">
      <c r="A28" s="149"/>
      <c r="B28" s="149"/>
      <c r="C28" s="149"/>
      <c r="D28" s="149"/>
      <c r="E28" s="149"/>
      <c r="F28" s="167">
        <f>SUM(F26:F27)</f>
        <v>0</v>
      </c>
      <c r="G28" s="158"/>
    </row>
    <row r="29" spans="1:7" x14ac:dyDescent="0.25">
      <c r="A29" s="149"/>
      <c r="B29" s="149"/>
      <c r="C29" s="149"/>
      <c r="D29" s="149"/>
      <c r="E29" s="149"/>
      <c r="F29" s="149"/>
      <c r="G29" s="149"/>
    </row>
    <row r="30" spans="1:7" x14ac:dyDescent="0.25">
      <c r="A30" s="149" t="s">
        <v>133</v>
      </c>
      <c r="B30" s="149"/>
      <c r="C30" s="149"/>
      <c r="D30" s="149"/>
      <c r="E30" s="149"/>
      <c r="F30" s="149"/>
      <c r="G30" s="149"/>
    </row>
    <row r="31" spans="1:7" x14ac:dyDescent="0.25">
      <c r="A31" s="149"/>
      <c r="B31" s="149"/>
      <c r="C31" s="149"/>
      <c r="D31" s="149"/>
      <c r="E31" s="149"/>
      <c r="F31" s="149"/>
      <c r="G31" s="149"/>
    </row>
  </sheetData>
  <mergeCells count="1">
    <mergeCell ref="A22:G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3CE86622CF444B69C2A892C6F674E" ma:contentTypeVersion="0" ma:contentTypeDescription="Create a new document." ma:contentTypeScope="" ma:versionID="4a7bb3b684f19383f274518f67c942a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5A53B2-D58D-4846-8799-94B6A855E1C7}"/>
</file>

<file path=customXml/itemProps2.xml><?xml version="1.0" encoding="utf-8"?>
<ds:datastoreItem xmlns:ds="http://schemas.openxmlformats.org/officeDocument/2006/customXml" ds:itemID="{01965798-A276-41C1-BF56-CD476D2B3513}"/>
</file>

<file path=customXml/itemProps3.xml><?xml version="1.0" encoding="utf-8"?>
<ds:datastoreItem xmlns:ds="http://schemas.openxmlformats.org/officeDocument/2006/customXml" ds:itemID="{BEE4244A-666E-4D0B-A009-63E8C7931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Reference</vt:lpstr>
      <vt:lpstr>SAMPLE Budget</vt:lpstr>
      <vt:lpstr>Blank Budget Worksheet</vt:lpstr>
      <vt:lpstr>IDCR Calculation</vt:lpstr>
      <vt:lpstr>Blank IDCR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Budget Instructions FINAL</dc:title>
  <dc:creator>ServeKY</dc:creator>
  <cp:lastModifiedBy>Shannon.Ramsey</cp:lastModifiedBy>
  <cp:lastPrinted>2018-11-16T16:49:01Z</cp:lastPrinted>
  <dcterms:created xsi:type="dcterms:W3CDTF">2013-08-19T14:22:15Z</dcterms:created>
  <dcterms:modified xsi:type="dcterms:W3CDTF">2021-01-15T15:42:21Z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0x0101002053CE86622CF444B69C2A892C6F674E</vt:lpwstr>
  </property>
</Properties>
</file>